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'Sheet1'!$A$2:$N$164</definedName>
  </definedNames>
  <calcPr fullCalcOnLoad="1"/>
</workbook>
</file>

<file path=xl/sharedStrings.xml><?xml version="1.0" encoding="utf-8"?>
<sst xmlns="http://schemas.openxmlformats.org/spreadsheetml/2006/main" count="346" uniqueCount="36">
  <si>
    <t>Vrsta kredita</t>
  </si>
  <si>
    <t>Primljeni zahtevi</t>
  </si>
  <si>
    <t>Realizovani zahtevi</t>
  </si>
  <si>
    <t>Mala preduzeća</t>
  </si>
  <si>
    <t>Srednja preduzeća</t>
  </si>
  <si>
    <t>Velika preduzeća</t>
  </si>
  <si>
    <t>Broj</t>
  </si>
  <si>
    <t>Iznos u EUR</t>
  </si>
  <si>
    <t>Krediti za likvidnost</t>
  </si>
  <si>
    <t>Investicioni krediti</t>
  </si>
  <si>
    <t>Automobili</t>
  </si>
  <si>
    <t>Ostali potrošački krediti</t>
  </si>
  <si>
    <t>Ukupno</t>
  </si>
  <si>
    <t>Ukupno (realizovani za likvidnosti i investicioni)</t>
  </si>
  <si>
    <t>ERSTE BANKA</t>
  </si>
  <si>
    <t>Komercijalna banka  AD Beograd</t>
  </si>
  <si>
    <t>Čačanska banka a.d. Čačak</t>
  </si>
  <si>
    <t xml:space="preserve">Ukupno primljeni zahtevi </t>
  </si>
  <si>
    <t xml:space="preserve">za kredite (investicioni i </t>
  </si>
  <si>
    <t>za likvidnost)</t>
  </si>
  <si>
    <t xml:space="preserve">Ukupno </t>
  </si>
  <si>
    <t>Srpska banka a.d. Beograd</t>
  </si>
  <si>
    <t>I Krediti za likvidnost i investicioni krediti ( po vrstama preduzeća)</t>
  </si>
  <si>
    <t>II Krediti za automobile i ostali potrošački krediti</t>
  </si>
  <si>
    <t>Banca Intesa AD Beograd</t>
  </si>
  <si>
    <t>Ukupno:</t>
  </si>
  <si>
    <t>Hypo Alpe Adria Bank a.d. Beograd</t>
  </si>
  <si>
    <t>Societe Generale Banka Srbija a.d.</t>
  </si>
  <si>
    <t>ProCredit bank a.d.</t>
  </si>
  <si>
    <t>Privredna Banka Beograd</t>
  </si>
  <si>
    <t>Realizovani zahtevi (sve banke)</t>
  </si>
  <si>
    <t>Raiffeisen Banka AD Beograd</t>
  </si>
  <si>
    <t xml:space="preserve">Automobili </t>
  </si>
  <si>
    <t xml:space="preserve">Ostali potrošački krediti </t>
  </si>
  <si>
    <t>Findomestic banka a.d. Beograd</t>
  </si>
  <si>
    <t>UniCredit Banka Srbija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</si>
</sst>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[$-81A]d\.\ mmmm\ yyyy"/>
    <numFmt numFmtId="178" formatCode="[$-F800]dddd\,\ mmmm\ dd\,\ yyyy"/>
    <numFmt numFmtId="179" formatCode="[$-409]dddd\,\ mmmm\ dd\,\ yyyy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Arial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vertical="center"/>
    </xf>
    <xf numFmtId="0" fontId="5" fillId="0" borderId="21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2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3" fontId="6" fillId="0" borderId="25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3" fontId="6" fillId="0" borderId="26" xfId="0" applyNumberFormat="1" applyFont="1" applyFill="1" applyBorder="1" applyAlignment="1">
      <alignment horizontal="right"/>
    </xf>
    <xf numFmtId="3" fontId="6" fillId="0" borderId="27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4" fontId="6" fillId="0" borderId="31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29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5" fillId="0" borderId="32" xfId="0" applyFont="1" applyFill="1" applyBorder="1" applyAlignment="1">
      <alignment/>
    </xf>
    <xf numFmtId="3" fontId="5" fillId="0" borderId="32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 horizontal="left"/>
    </xf>
    <xf numFmtId="3" fontId="6" fillId="0" borderId="35" xfId="0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0" fillId="0" borderId="40" xfId="0" applyBorder="1" applyAlignment="1">
      <alignment/>
    </xf>
    <xf numFmtId="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4" fontId="6" fillId="0" borderId="20" xfId="0" applyNumberFormat="1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4" fontId="7" fillId="0" borderId="40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 horizontal="center"/>
    </xf>
    <xf numFmtId="3" fontId="7" fillId="0" borderId="44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9" fillId="0" borderId="48" xfId="0" applyNumberFormat="1" applyFont="1" applyFill="1" applyBorder="1" applyAlignment="1">
      <alignment horizontal="right"/>
    </xf>
    <xf numFmtId="3" fontId="3" fillId="0" borderId="49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6" fillId="0" borderId="50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5" fillId="0" borderId="46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3" fontId="6" fillId="0" borderId="46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3" fillId="0" borderId="51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8" fillId="4" borderId="27" xfId="0" applyNumberFormat="1" applyFont="1" applyFill="1" applyBorder="1" applyAlignment="1">
      <alignment/>
    </xf>
    <xf numFmtId="3" fontId="8" fillId="4" borderId="25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/>
    </xf>
    <xf numFmtId="3" fontId="6" fillId="0" borderId="5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1" fontId="5" fillId="0" borderId="21" xfId="0" applyNumberFormat="1" applyFont="1" applyFill="1" applyBorder="1" applyAlignment="1">
      <alignment horizontal="right"/>
    </xf>
    <xf numFmtId="1" fontId="6" fillId="0" borderId="40" xfId="0" applyNumberFormat="1" applyFont="1" applyFill="1" applyBorder="1" applyAlignment="1">
      <alignment horizontal="right"/>
    </xf>
    <xf numFmtId="1" fontId="6" fillId="0" borderId="15" xfId="0" applyNumberFormat="1" applyFont="1" applyFill="1" applyBorder="1" applyAlignment="1">
      <alignment horizontal="right"/>
    </xf>
    <xf numFmtId="1" fontId="5" fillId="0" borderId="32" xfId="0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1" fontId="6" fillId="0" borderId="35" xfId="0" applyNumberFormat="1" applyFont="1" applyFill="1" applyBorder="1" applyAlignment="1">
      <alignment horizontal="right"/>
    </xf>
    <xf numFmtId="3" fontId="6" fillId="0" borderId="40" xfId="0" applyNumberFormat="1" applyFont="1" applyFill="1" applyBorder="1" applyAlignment="1">
      <alignment horizontal="right"/>
    </xf>
    <xf numFmtId="3" fontId="5" fillId="0" borderId="50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7" fillId="0" borderId="42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5" fillId="0" borderId="29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right"/>
    </xf>
    <xf numFmtId="3" fontId="7" fillId="0" borderId="42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0" fillId="0" borderId="41" xfId="0" applyNumberFormat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52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40" xfId="0" applyNumberFormat="1" applyFont="1" applyFill="1" applyBorder="1" applyAlignment="1">
      <alignment horizontal="right"/>
    </xf>
    <xf numFmtId="3" fontId="5" fillId="0" borderId="53" xfId="0" applyNumberFormat="1" applyFont="1" applyFill="1" applyBorder="1" applyAlignment="1">
      <alignment horizontal="right"/>
    </xf>
    <xf numFmtId="3" fontId="5" fillId="0" borderId="54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>
      <alignment horizontal="right"/>
    </xf>
    <xf numFmtId="3" fontId="7" fillId="0" borderId="55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61" xfId="0" applyNumberFormat="1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5" fillId="0" borderId="63" xfId="0" applyNumberFormat="1" applyFont="1" applyFill="1" applyBorder="1" applyAlignment="1">
      <alignment horizontal="right"/>
    </xf>
    <xf numFmtId="3" fontId="5" fillId="0" borderId="64" xfId="0" applyNumberFormat="1" applyFont="1" applyFill="1" applyBorder="1" applyAlignment="1">
      <alignment horizontal="right"/>
    </xf>
    <xf numFmtId="3" fontId="5" fillId="0" borderId="65" xfId="0" applyNumberFormat="1" applyFont="1" applyFill="1" applyBorder="1" applyAlignment="1">
      <alignment horizontal="right"/>
    </xf>
    <xf numFmtId="3" fontId="5" fillId="0" borderId="61" xfId="0" applyNumberFormat="1" applyFont="1" applyFill="1" applyBorder="1" applyAlignment="1">
      <alignment horizontal="right"/>
    </xf>
    <xf numFmtId="3" fontId="5" fillId="0" borderId="62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66" xfId="0" applyNumberFormat="1" applyFont="1" applyFill="1" applyBorder="1" applyAlignment="1">
      <alignment horizontal="right"/>
    </xf>
    <xf numFmtId="3" fontId="5" fillId="0" borderId="67" xfId="0" applyNumberFormat="1" applyFont="1" applyFill="1" applyBorder="1" applyAlignment="1">
      <alignment horizontal="right"/>
    </xf>
    <xf numFmtId="3" fontId="5" fillId="0" borderId="68" xfId="0" applyNumberFormat="1" applyFont="1" applyFill="1" applyBorder="1" applyAlignment="1">
      <alignment horizontal="right"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5" fillId="0" borderId="10" xfId="42" applyNumberFormat="1" applyFont="1" applyFill="1" applyBorder="1" applyAlignment="1">
      <alignment horizontal="right"/>
    </xf>
    <xf numFmtId="3" fontId="5" fillId="0" borderId="19" xfId="42" applyNumberFormat="1" applyFont="1" applyFill="1" applyBorder="1" applyAlignment="1">
      <alignment horizontal="right"/>
    </xf>
    <xf numFmtId="3" fontId="5" fillId="0" borderId="32" xfId="42" applyNumberFormat="1" applyFont="1" applyFill="1" applyBorder="1" applyAlignment="1">
      <alignment horizontal="right"/>
    </xf>
    <xf numFmtId="3" fontId="5" fillId="0" borderId="33" xfId="42" applyNumberFormat="1" applyFont="1" applyFill="1" applyBorder="1" applyAlignment="1">
      <alignment horizontal="right"/>
    </xf>
    <xf numFmtId="3" fontId="6" fillId="0" borderId="35" xfId="42" applyNumberFormat="1" applyFont="1" applyFill="1" applyBorder="1" applyAlignment="1">
      <alignment horizontal="right"/>
    </xf>
    <xf numFmtId="3" fontId="6" fillId="0" borderId="36" xfId="42" applyNumberFormat="1" applyFont="1" applyFill="1" applyBorder="1" applyAlignment="1">
      <alignment horizontal="right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2" fontId="3" fillId="0" borderId="71" xfId="0" applyNumberFormat="1" applyFont="1" applyBorder="1" applyAlignment="1">
      <alignment horizontal="center" vertical="center" wrapText="1"/>
    </xf>
    <xf numFmtId="2" fontId="3" fillId="0" borderId="72" xfId="0" applyNumberFormat="1" applyFont="1" applyBorder="1" applyAlignment="1">
      <alignment horizontal="center" vertical="center" wrapText="1"/>
    </xf>
    <xf numFmtId="2" fontId="3" fillId="0" borderId="73" xfId="0" applyNumberFormat="1" applyFont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" fontId="6" fillId="0" borderId="75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76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6" fillId="0" borderId="77" xfId="0" applyNumberFormat="1" applyFont="1" applyFill="1" applyBorder="1" applyAlignment="1">
      <alignment horizontal="center"/>
    </xf>
    <xf numFmtId="3" fontId="6" fillId="0" borderId="75" xfId="0" applyNumberFormat="1" applyFont="1" applyFill="1" applyBorder="1" applyAlignment="1">
      <alignment horizontal="center" vertical="center" wrapText="1"/>
    </xf>
    <xf numFmtId="3" fontId="6" fillId="0" borderId="7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69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3" fontId="7" fillId="0" borderId="41" xfId="0" applyNumberFormat="1" applyFont="1" applyFill="1" applyBorder="1" applyAlignment="1">
      <alignment horizontal="center"/>
    </xf>
    <xf numFmtId="3" fontId="6" fillId="0" borderId="78" xfId="0" applyNumberFormat="1" applyFont="1" applyFill="1" applyBorder="1" applyAlignment="1">
      <alignment horizontal="center"/>
    </xf>
    <xf numFmtId="3" fontId="6" fillId="0" borderId="49" xfId="0" applyNumberFormat="1" applyFont="1" applyFill="1" applyBorder="1" applyAlignment="1">
      <alignment horizontal="center"/>
    </xf>
    <xf numFmtId="3" fontId="6" fillId="0" borderId="79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3" fontId="6" fillId="0" borderId="80" xfId="0" applyNumberFormat="1" applyFont="1" applyFill="1" applyBorder="1" applyAlignment="1">
      <alignment horizontal="center" vertical="center" wrapText="1"/>
    </xf>
    <xf numFmtId="3" fontId="6" fillId="0" borderId="49" xfId="0" applyNumberFormat="1" applyFont="1" applyFill="1" applyBorder="1" applyAlignment="1">
      <alignment horizontal="center" vertical="center" wrapText="1"/>
    </xf>
    <xf numFmtId="3" fontId="6" fillId="0" borderId="81" xfId="0" applyNumberFormat="1" applyFont="1" applyFill="1" applyBorder="1" applyAlignment="1">
      <alignment horizontal="center" vertical="center" wrapText="1"/>
    </xf>
    <xf numFmtId="3" fontId="6" fillId="0" borderId="82" xfId="0" applyNumberFormat="1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3" fontId="6" fillId="0" borderId="70" xfId="0" applyNumberFormat="1" applyFont="1" applyFill="1" applyBorder="1" applyAlignment="1">
      <alignment horizontal="center"/>
    </xf>
    <xf numFmtId="3" fontId="6" fillId="0" borderId="50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178" fontId="11" fillId="4" borderId="23" xfId="0" applyNumberFormat="1" applyFont="1" applyFill="1" applyBorder="1" applyAlignment="1">
      <alignment horizontal="center"/>
    </xf>
    <xf numFmtId="178" fontId="11" fillId="4" borderId="26" xfId="0" applyNumberFormat="1" applyFont="1" applyFill="1" applyBorder="1" applyAlignment="1">
      <alignment horizontal="center"/>
    </xf>
    <xf numFmtId="178" fontId="11" fillId="4" borderId="27" xfId="0" applyNumberFormat="1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0" fontId="3" fillId="0" borderId="78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3" fontId="6" fillId="0" borderId="85" xfId="0" applyNumberFormat="1" applyFont="1" applyFill="1" applyBorder="1" applyAlignment="1">
      <alignment horizontal="center"/>
    </xf>
    <xf numFmtId="3" fontId="6" fillId="0" borderId="86" xfId="0" applyNumberFormat="1" applyFont="1" applyFill="1" applyBorder="1" applyAlignment="1">
      <alignment horizontal="center"/>
    </xf>
    <xf numFmtId="3" fontId="6" fillId="0" borderId="87" xfId="0" applyNumberFormat="1" applyFont="1" applyFill="1" applyBorder="1" applyAlignment="1">
      <alignment horizontal="center"/>
    </xf>
    <xf numFmtId="3" fontId="6" fillId="0" borderId="78" xfId="0" applyNumberFormat="1" applyFont="1" applyFill="1" applyBorder="1" applyAlignment="1">
      <alignment horizontal="center"/>
    </xf>
    <xf numFmtId="3" fontId="6" fillId="0" borderId="49" xfId="0" applyNumberFormat="1" applyFont="1" applyFill="1" applyBorder="1" applyAlignment="1">
      <alignment horizontal="center"/>
    </xf>
    <xf numFmtId="3" fontId="6" fillId="0" borderId="79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3" fontId="6" fillId="0" borderId="89" xfId="0" applyNumberFormat="1" applyFont="1" applyFill="1" applyBorder="1" applyAlignment="1">
      <alignment horizontal="center"/>
    </xf>
    <xf numFmtId="3" fontId="6" fillId="0" borderId="90" xfId="0" applyNumberFormat="1" applyFont="1" applyFill="1" applyBorder="1" applyAlignment="1">
      <alignment horizontal="center"/>
    </xf>
    <xf numFmtId="3" fontId="6" fillId="0" borderId="91" xfId="0" applyNumberFormat="1" applyFont="1" applyFill="1" applyBorder="1" applyAlignment="1">
      <alignment horizontal="center"/>
    </xf>
    <xf numFmtId="3" fontId="6" fillId="0" borderId="92" xfId="0" applyNumberFormat="1" applyFont="1" applyFill="1" applyBorder="1" applyAlignment="1">
      <alignment horizontal="center" vertical="center" wrapText="1"/>
    </xf>
    <xf numFmtId="3" fontId="6" fillId="0" borderId="9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3" fontId="6" fillId="0" borderId="94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6" fillId="0" borderId="85" xfId="0" applyNumberFormat="1" applyFont="1" applyFill="1" applyBorder="1" applyAlignment="1">
      <alignment horizontal="center"/>
    </xf>
    <xf numFmtId="3" fontId="6" fillId="0" borderId="86" xfId="0" applyNumberFormat="1" applyFont="1" applyFill="1" applyBorder="1" applyAlignment="1">
      <alignment horizontal="center"/>
    </xf>
    <xf numFmtId="3" fontId="6" fillId="0" borderId="87" xfId="0" applyNumberFormat="1" applyFont="1" applyFill="1" applyBorder="1" applyAlignment="1">
      <alignment horizontal="center"/>
    </xf>
    <xf numFmtId="3" fontId="6" fillId="0" borderId="80" xfId="0" applyNumberFormat="1" applyFont="1" applyFill="1" applyBorder="1" applyAlignment="1">
      <alignment horizontal="center" vertical="center" wrapText="1"/>
    </xf>
    <xf numFmtId="3" fontId="6" fillId="0" borderId="49" xfId="0" applyNumberFormat="1" applyFont="1" applyFill="1" applyBorder="1" applyAlignment="1">
      <alignment horizontal="center" vertical="center" wrapText="1"/>
    </xf>
    <xf numFmtId="3" fontId="6" fillId="0" borderId="81" xfId="0" applyNumberFormat="1" applyFont="1" applyFill="1" applyBorder="1" applyAlignment="1">
      <alignment horizontal="center" vertical="center" wrapText="1"/>
    </xf>
    <xf numFmtId="3" fontId="6" fillId="0" borderId="82" xfId="0" applyNumberFormat="1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/>
    </xf>
    <xf numFmtId="3" fontId="6" fillId="0" borderId="83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82" xfId="0" applyNumberFormat="1" applyFont="1" applyFill="1" applyBorder="1" applyAlignment="1">
      <alignment horizontal="center"/>
    </xf>
    <xf numFmtId="3" fontId="6" fillId="0" borderId="80" xfId="0" applyNumberFormat="1" applyFont="1" applyFill="1" applyBorder="1" applyAlignment="1">
      <alignment horizontal="center"/>
    </xf>
    <xf numFmtId="3" fontId="6" fillId="0" borderId="81" xfId="0" applyNumberFormat="1" applyFont="1" applyFill="1" applyBorder="1" applyAlignment="1">
      <alignment horizontal="center"/>
    </xf>
    <xf numFmtId="3" fontId="6" fillId="0" borderId="82" xfId="0" applyNumberFormat="1" applyFont="1" applyFill="1" applyBorder="1" applyAlignment="1">
      <alignment horizontal="center"/>
    </xf>
    <xf numFmtId="3" fontId="6" fillId="0" borderId="95" xfId="0" applyNumberFormat="1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 horizontal="center"/>
    </xf>
    <xf numFmtId="3" fontId="6" fillId="0" borderId="96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" fontId="8" fillId="4" borderId="23" xfId="0" applyNumberFormat="1" applyFont="1" applyFill="1" applyBorder="1" applyAlignment="1">
      <alignment horizontal="center"/>
    </xf>
    <xf numFmtId="3" fontId="8" fillId="4" borderId="27" xfId="0" applyNumberFormat="1" applyFont="1" applyFill="1" applyBorder="1" applyAlignment="1">
      <alignment horizontal="center"/>
    </xf>
    <xf numFmtId="0" fontId="3" fillId="0" borderId="48" xfId="0" applyNumberFormat="1" applyFont="1" applyBorder="1" applyAlignment="1" applyProtection="1">
      <alignment horizontal="center" vertical="center" wrapText="1"/>
      <protection/>
    </xf>
    <xf numFmtId="0" fontId="3" fillId="0" borderId="46" xfId="0" applyNumberFormat="1" applyFont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1"/>
  <sheetViews>
    <sheetView tabSelected="1" zoomScale="75" zoomScaleNormal="75" zoomScaleSheetLayoutView="75" zoomScalePageLayoutView="0" workbookViewId="0" topLeftCell="A1">
      <selection activeCell="K18" sqref="K18"/>
    </sheetView>
  </sheetViews>
  <sheetFormatPr defaultColWidth="9.140625" defaultRowHeight="12.75"/>
  <cols>
    <col min="1" max="1" width="14.421875" style="0" customWidth="1"/>
    <col min="2" max="2" width="22.00390625" style="0" customWidth="1"/>
    <col min="3" max="3" width="11.7109375" style="0" customWidth="1"/>
    <col min="4" max="4" width="18.8515625" style="0" customWidth="1"/>
    <col min="5" max="5" width="9.57421875" style="0" customWidth="1"/>
    <col min="6" max="6" width="14.00390625" style="0" customWidth="1"/>
    <col min="7" max="7" width="11.00390625" style="0" customWidth="1"/>
    <col min="8" max="8" width="16.140625" style="0" customWidth="1"/>
    <col min="9" max="9" width="10.28125" style="0" customWidth="1"/>
    <col min="10" max="10" width="14.28125" style="36" customWidth="1"/>
    <col min="11" max="11" width="6.57421875" style="0" customWidth="1"/>
    <col min="12" max="12" width="14.7109375" style="0" customWidth="1"/>
    <col min="13" max="13" width="7.8515625" style="0" customWidth="1"/>
    <col min="14" max="14" width="16.8515625" style="0" customWidth="1"/>
  </cols>
  <sheetData>
    <row r="1" ht="13.5" thickBot="1"/>
    <row r="2" spans="2:9" ht="21" thickBot="1">
      <c r="B2" s="261">
        <v>39896</v>
      </c>
      <c r="C2" s="262"/>
      <c r="D2" s="262"/>
      <c r="E2" s="262"/>
      <c r="F2" s="262"/>
      <c r="G2" s="262"/>
      <c r="H2" s="262"/>
      <c r="I2" s="263"/>
    </row>
    <row r="4" spans="2:6" ht="18.75">
      <c r="B4" s="23" t="s">
        <v>22</v>
      </c>
      <c r="C4" s="23"/>
      <c r="D4" s="23"/>
      <c r="E4" s="23"/>
      <c r="F4" s="23"/>
    </row>
    <row r="6" ht="13.5" thickBot="1">
      <c r="A6" s="12"/>
    </row>
    <row r="7" spans="1:12" ht="15.75" customHeight="1">
      <c r="A7" s="52"/>
      <c r="B7" s="324" t="s">
        <v>0</v>
      </c>
      <c r="C7" s="309" t="s">
        <v>1</v>
      </c>
      <c r="D7" s="238"/>
      <c r="E7" s="306" t="s">
        <v>2</v>
      </c>
      <c r="F7" s="281"/>
      <c r="G7" s="298" t="s">
        <v>2</v>
      </c>
      <c r="H7" s="299"/>
      <c r="I7" s="299"/>
      <c r="J7" s="299"/>
      <c r="K7" s="299"/>
      <c r="L7" s="300"/>
    </row>
    <row r="8" spans="1:12" ht="16.5" thickBot="1">
      <c r="A8" s="44"/>
      <c r="B8" s="325"/>
      <c r="C8" s="310"/>
      <c r="D8" s="311"/>
      <c r="E8" s="307"/>
      <c r="F8" s="308"/>
      <c r="G8" s="97" t="s">
        <v>3</v>
      </c>
      <c r="H8" s="98"/>
      <c r="I8" s="99" t="s">
        <v>4</v>
      </c>
      <c r="J8" s="98"/>
      <c r="K8" s="99" t="s">
        <v>5</v>
      </c>
      <c r="L8" s="100"/>
    </row>
    <row r="9" spans="1:12" ht="16.5" thickBot="1">
      <c r="A9" s="44"/>
      <c r="B9" s="101"/>
      <c r="C9" s="102" t="s">
        <v>6</v>
      </c>
      <c r="D9" s="103" t="s">
        <v>7</v>
      </c>
      <c r="E9" s="104" t="s">
        <v>6</v>
      </c>
      <c r="F9" s="105" t="s">
        <v>7</v>
      </c>
      <c r="G9" s="106" t="s">
        <v>6</v>
      </c>
      <c r="H9" s="107" t="s">
        <v>7</v>
      </c>
      <c r="I9" s="107" t="s">
        <v>6</v>
      </c>
      <c r="J9" s="107" t="s">
        <v>7</v>
      </c>
      <c r="K9" s="107" t="s">
        <v>6</v>
      </c>
      <c r="L9" s="108" t="s">
        <v>7</v>
      </c>
    </row>
    <row r="10" spans="1:13" ht="16.5" thickBot="1">
      <c r="A10" s="44"/>
      <c r="B10" s="109" t="s">
        <v>8</v>
      </c>
      <c r="C10" s="53">
        <f>SUM(C38+C47+C56+C65+C74+C83+C101+C110+C119+C128+C137+C92)</f>
        <v>2620</v>
      </c>
      <c r="D10" s="95">
        <f>SUM(D38+D47+D56+D65+D74+D83+D101+D110+D119+D128+D137+D92)</f>
        <v>373510632.63</v>
      </c>
      <c r="E10" s="110">
        <f>SUM(E38+E47+E56+E65+E74+E83+E101+E110+E119+E128+E137+F17)</f>
        <v>954</v>
      </c>
      <c r="F10" s="111">
        <f>SUM(F38+F47+F56+F65+F74+F83+F101+F110+F119+F128+F137)</f>
        <v>78849199.46000001</v>
      </c>
      <c r="G10" s="45">
        <f>SUM(G38+G47+G56+G65+G74+G83+G101+G110+G119+G128+G92)</f>
        <v>832</v>
      </c>
      <c r="H10" s="112">
        <f>SUM(H38+H47+H56+H65+H74+H83+H101+H110+H119+H128+H92)</f>
        <v>20498100.46</v>
      </c>
      <c r="I10" s="112">
        <f>SUM(I38+I47+I56+I65+I74+I83+I101+I110+I119+I128+I92)</f>
        <v>89</v>
      </c>
      <c r="J10" s="112">
        <f>SUM(J38+J47+J56+J65+J74+J83+J101+J110+J119+J128+J92)</f>
        <v>22474953</v>
      </c>
      <c r="K10" s="112">
        <f>SUM(K38+K47+K56+K65+K74+K83+K101+K110+K119+K128+K92)</f>
        <v>37</v>
      </c>
      <c r="L10" s="113">
        <f>SUM(L38+L47+L56+L65+L74+L83+L101+L110+L119+L128+L92)</f>
        <v>37336146</v>
      </c>
      <c r="M10" s="51"/>
    </row>
    <row r="11" spans="1:12" ht="17.25" customHeight="1" thickBot="1">
      <c r="A11" s="44"/>
      <c r="B11" s="109" t="s">
        <v>9</v>
      </c>
      <c r="C11" s="54">
        <f>SUM(C39+C48+C57+C66+C75+C84+C102+C111+C120+C129+C138+C93)</f>
        <v>86</v>
      </c>
      <c r="D11" s="95">
        <f>SUM(D39+D48+D57+D66+D75+D84+D102+D111+D120+D129+D138+D93)</f>
        <v>15319978</v>
      </c>
      <c r="E11" s="114"/>
      <c r="F11" s="7"/>
      <c r="G11" s="45"/>
      <c r="H11" s="112"/>
      <c r="I11" s="112"/>
      <c r="J11" s="112"/>
      <c r="K11" s="112"/>
      <c r="L11" s="113"/>
    </row>
    <row r="12" spans="1:12" ht="17.25" customHeight="1" thickBot="1">
      <c r="A12" s="44"/>
      <c r="B12" s="115" t="s">
        <v>17</v>
      </c>
      <c r="C12" s="116"/>
      <c r="D12" s="117"/>
      <c r="E12" s="6"/>
      <c r="F12" s="7"/>
      <c r="G12" s="118"/>
      <c r="H12" s="119"/>
      <c r="I12" s="119"/>
      <c r="J12" s="119"/>
      <c r="K12" s="119"/>
      <c r="L12" s="120"/>
    </row>
    <row r="13" spans="1:12" ht="0.75" customHeight="1">
      <c r="A13" s="44"/>
      <c r="B13" s="121"/>
      <c r="C13" s="122"/>
      <c r="D13" s="123"/>
      <c r="E13" s="6">
        <v>163</v>
      </c>
      <c r="F13" s="7">
        <v>204928.93</v>
      </c>
      <c r="G13" s="124"/>
      <c r="H13" s="124"/>
      <c r="I13" s="124"/>
      <c r="J13" s="124"/>
      <c r="K13" s="125"/>
      <c r="L13" s="125"/>
    </row>
    <row r="14" spans="1:14" ht="15.75" customHeight="1" hidden="1">
      <c r="A14" s="44"/>
      <c r="B14" s="123"/>
      <c r="C14" s="122"/>
      <c r="D14" s="123"/>
      <c r="E14" s="10">
        <f>SUM(E10:E13)</f>
        <v>1117</v>
      </c>
      <c r="F14" s="11">
        <f>SUM(F10:F13)</f>
        <v>79054128.39000002</v>
      </c>
      <c r="G14" s="124"/>
      <c r="H14" s="124"/>
      <c r="I14" s="124"/>
      <c r="J14" s="124"/>
      <c r="K14" s="124"/>
      <c r="L14" s="124"/>
      <c r="M14" s="3"/>
      <c r="N14" s="3"/>
    </row>
    <row r="15" spans="1:14" ht="16.5" thickBot="1">
      <c r="A15" s="1"/>
      <c r="B15" s="121" t="s">
        <v>18</v>
      </c>
      <c r="C15" s="126"/>
      <c r="D15" s="127"/>
      <c r="E15" s="58"/>
      <c r="F15" s="58"/>
      <c r="G15" s="128"/>
      <c r="H15" s="128"/>
      <c r="I15" s="128"/>
      <c r="J15" s="128"/>
      <c r="K15" s="128"/>
      <c r="L15" s="128"/>
      <c r="M15" s="1"/>
      <c r="N15" s="1"/>
    </row>
    <row r="16" spans="1:14" ht="17.25" customHeight="1" thickBot="1">
      <c r="A16" s="1"/>
      <c r="B16" s="59" t="s">
        <v>19</v>
      </c>
      <c r="C16" s="129">
        <f>C10+C11</f>
        <v>2706</v>
      </c>
      <c r="D16" s="130">
        <f>D10+D11</f>
        <v>388830610.63</v>
      </c>
      <c r="E16" s="46"/>
      <c r="F16" s="47"/>
      <c r="G16" s="48"/>
      <c r="H16" s="48"/>
      <c r="I16" s="48"/>
      <c r="J16" s="49"/>
      <c r="K16" s="48"/>
      <c r="L16" s="48"/>
      <c r="M16" s="1"/>
      <c r="N16" s="1"/>
    </row>
    <row r="17" spans="1:14" ht="17.25" customHeight="1">
      <c r="A17" s="1"/>
      <c r="B17" s="22"/>
      <c r="C17" s="13"/>
      <c r="D17" s="13"/>
      <c r="E17" s="13"/>
      <c r="F17" s="13"/>
      <c r="G17" s="1"/>
      <c r="H17" s="1"/>
      <c r="I17" s="1"/>
      <c r="J17" s="38"/>
      <c r="K17" s="1"/>
      <c r="L17" s="1"/>
      <c r="M17" s="1"/>
      <c r="N17" s="1"/>
    </row>
    <row r="18" spans="1:14" ht="17.25" customHeight="1">
      <c r="A18" s="1"/>
      <c r="B18" s="24" t="s">
        <v>23</v>
      </c>
      <c r="C18" s="24"/>
      <c r="D18" s="24"/>
      <c r="E18" s="13"/>
      <c r="F18" s="13"/>
      <c r="G18" s="1"/>
      <c r="H18" s="1"/>
      <c r="I18" s="1"/>
      <c r="J18" s="38"/>
      <c r="K18" s="1"/>
      <c r="L18" s="1"/>
      <c r="M18" s="1"/>
      <c r="N18" s="1"/>
    </row>
    <row r="19" spans="1:14" ht="17.25" customHeight="1" thickBot="1">
      <c r="A19" s="1"/>
      <c r="B19" s="22"/>
      <c r="C19" s="13"/>
      <c r="D19" s="13"/>
      <c r="E19" s="13"/>
      <c r="F19" s="13"/>
      <c r="G19" s="1"/>
      <c r="H19" s="1"/>
      <c r="I19" s="1"/>
      <c r="J19" s="38"/>
      <c r="K19" s="1"/>
      <c r="L19" s="1"/>
      <c r="M19" s="1"/>
      <c r="N19" s="1"/>
    </row>
    <row r="20" spans="1:12" ht="17.25" customHeight="1" thickBot="1">
      <c r="A20" s="1"/>
      <c r="B20" s="322" t="s">
        <v>0</v>
      </c>
      <c r="C20" s="293" t="s">
        <v>1</v>
      </c>
      <c r="D20" s="295"/>
      <c r="E20" s="293" t="s">
        <v>30</v>
      </c>
      <c r="F20" s="294"/>
      <c r="G20" s="294"/>
      <c r="H20" s="295"/>
      <c r="I20" s="42"/>
      <c r="J20" s="42"/>
      <c r="K20" s="43"/>
      <c r="L20" s="43"/>
    </row>
    <row r="21" spans="1:12" ht="16.5" thickBot="1">
      <c r="A21" s="1"/>
      <c r="B21" s="323"/>
      <c r="C21" s="131" t="s">
        <v>6</v>
      </c>
      <c r="D21" s="132" t="s">
        <v>7</v>
      </c>
      <c r="E21" s="237" t="s">
        <v>6</v>
      </c>
      <c r="F21" s="314"/>
      <c r="G21" s="296" t="s">
        <v>7</v>
      </c>
      <c r="H21" s="297"/>
      <c r="I21" s="42"/>
      <c r="J21" s="40"/>
      <c r="K21" s="40"/>
      <c r="L21" s="40"/>
    </row>
    <row r="22" spans="1:12" ht="16.5" thickBot="1">
      <c r="A22" s="1"/>
      <c r="B22" s="55" t="s">
        <v>10</v>
      </c>
      <c r="C22" s="50">
        <f>SUM(C40+C49+C58+C67+C76+C85+C103+C112+C121+C130+C139+C94)</f>
        <v>993</v>
      </c>
      <c r="D22" s="133">
        <f>SUM(D40+D49+D58+D67+D76+D85+D103+D112+D121+D130+D139+D94)</f>
        <v>6895534.19</v>
      </c>
      <c r="E22" s="226">
        <f>SUM(E40+E49+E58+E67+E76+E85+E103+E112+E121+E130+E139+E94)</f>
        <v>861</v>
      </c>
      <c r="F22" s="258"/>
      <c r="G22" s="278">
        <f>SUM(F40+F49+F58+F67+F76+F85+F103+F112+F121+F130+F139+F94)</f>
        <v>5978397.999999999</v>
      </c>
      <c r="H22" s="279"/>
      <c r="I22" s="34"/>
      <c r="J22" s="34"/>
      <c r="K22" s="34"/>
      <c r="L22" s="33"/>
    </row>
    <row r="23" spans="1:12" ht="16.5" thickBot="1">
      <c r="A23" s="1"/>
      <c r="B23" s="14" t="s">
        <v>11</v>
      </c>
      <c r="C23" s="50">
        <f>SUM(C41+C50+C59+C68+C77+C86+C104+C113+C122+C131+F17+C140+C95)</f>
        <v>1581</v>
      </c>
      <c r="D23" s="133">
        <f>SUM(D41+D50+D59+D68+D77+D86+D104+D113+D122+D131+D140+D95)</f>
        <v>2263062.5800000005</v>
      </c>
      <c r="E23" s="259">
        <f>SUM(E41+E50+E59+E68+E77+E86+E104+E113+E122+E131+E95)</f>
        <v>1157</v>
      </c>
      <c r="F23" s="260"/>
      <c r="G23" s="312">
        <f>SUM(F41+F50+F59+F68+F77+F86+F104+F113+F122+F131+F140+F95)</f>
        <v>1791237.9300000002</v>
      </c>
      <c r="H23" s="313"/>
      <c r="I23" s="34"/>
      <c r="J23" s="34"/>
      <c r="K23" s="34"/>
      <c r="L23" s="34"/>
    </row>
    <row r="24" spans="1:12" ht="19.5" thickBot="1">
      <c r="A24" s="1"/>
      <c r="B24" s="28" t="s">
        <v>20</v>
      </c>
      <c r="C24" s="130">
        <f>SUM(C22:C23)</f>
        <v>2574</v>
      </c>
      <c r="D24" s="130">
        <f>SUM(D22:D23)</f>
        <v>9158596.770000001</v>
      </c>
      <c r="E24" s="318">
        <f>SUM(E22:E23)</f>
        <v>2018</v>
      </c>
      <c r="F24" s="319"/>
      <c r="G24" s="318">
        <f>SUM(G22:G23)</f>
        <v>7769635.93</v>
      </c>
      <c r="H24" s="319"/>
      <c r="I24" s="41"/>
      <c r="J24" s="41"/>
      <c r="K24" s="41"/>
      <c r="L24" s="41"/>
    </row>
    <row r="25" spans="1:14" ht="15">
      <c r="A25" s="1"/>
      <c r="D25" s="1"/>
      <c r="E25" s="1"/>
      <c r="F25" s="1"/>
      <c r="G25" s="1"/>
      <c r="H25" s="1"/>
      <c r="I25" s="1"/>
      <c r="J25" s="37"/>
      <c r="K25" s="1"/>
      <c r="L25" s="1"/>
      <c r="M25" s="1"/>
      <c r="N25" s="1"/>
    </row>
    <row r="26" ht="15.75" customHeight="1"/>
    <row r="34" spans="1:14" ht="16.5" thickBot="1">
      <c r="A34" s="67"/>
      <c r="B34" s="57"/>
      <c r="C34" s="58"/>
      <c r="D34" s="58"/>
      <c r="E34" s="58"/>
      <c r="F34" s="58"/>
      <c r="G34" s="2"/>
      <c r="H34" s="2"/>
      <c r="I34" s="2"/>
      <c r="J34" s="39"/>
      <c r="K34" s="2"/>
      <c r="L34" s="2"/>
      <c r="M34" s="2"/>
      <c r="N34" s="2"/>
    </row>
    <row r="35" spans="1:14" ht="15.75">
      <c r="A35" s="273" t="s">
        <v>24</v>
      </c>
      <c r="B35" s="255" t="s">
        <v>0</v>
      </c>
      <c r="C35" s="241" t="s">
        <v>1</v>
      </c>
      <c r="D35" s="242"/>
      <c r="E35" s="241" t="s">
        <v>2</v>
      </c>
      <c r="F35" s="242"/>
      <c r="G35" s="270" t="s">
        <v>2</v>
      </c>
      <c r="H35" s="271"/>
      <c r="I35" s="271"/>
      <c r="J35" s="271"/>
      <c r="K35" s="271"/>
      <c r="L35" s="272"/>
      <c r="M35" s="284" t="s">
        <v>13</v>
      </c>
      <c r="N35" s="285"/>
    </row>
    <row r="36" spans="1:14" ht="16.5" thickBot="1">
      <c r="A36" s="274"/>
      <c r="B36" s="257"/>
      <c r="C36" s="243"/>
      <c r="D36" s="244"/>
      <c r="E36" s="243"/>
      <c r="F36" s="244"/>
      <c r="G36" s="86" t="s">
        <v>3</v>
      </c>
      <c r="H36" s="87"/>
      <c r="I36" s="88" t="s">
        <v>4</v>
      </c>
      <c r="J36" s="87"/>
      <c r="K36" s="88" t="s">
        <v>5</v>
      </c>
      <c r="L36" s="89"/>
      <c r="M36" s="286"/>
      <c r="N36" s="287"/>
    </row>
    <row r="37" spans="1:14" ht="15.75">
      <c r="A37" s="275"/>
      <c r="B37" s="21"/>
      <c r="C37" s="63" t="s">
        <v>6</v>
      </c>
      <c r="D37" s="63" t="s">
        <v>7</v>
      </c>
      <c r="E37" s="63" t="s">
        <v>6</v>
      </c>
      <c r="F37" s="60" t="s">
        <v>7</v>
      </c>
      <c r="G37" s="91" t="s">
        <v>6</v>
      </c>
      <c r="H37" s="63" t="s">
        <v>7</v>
      </c>
      <c r="I37" s="63" t="s">
        <v>6</v>
      </c>
      <c r="J37" s="92" t="s">
        <v>7</v>
      </c>
      <c r="K37" s="63" t="s">
        <v>6</v>
      </c>
      <c r="L37" s="63" t="s">
        <v>7</v>
      </c>
      <c r="M37" s="17" t="s">
        <v>6</v>
      </c>
      <c r="N37" s="25" t="s">
        <v>7</v>
      </c>
    </row>
    <row r="38" spans="1:14" ht="15.75">
      <c r="A38" s="275"/>
      <c r="B38" s="18" t="s">
        <v>8</v>
      </c>
      <c r="C38" s="6">
        <v>1267</v>
      </c>
      <c r="D38" s="6">
        <v>133036595</v>
      </c>
      <c r="E38" s="6">
        <v>640</v>
      </c>
      <c r="F38" s="20">
        <v>51100305</v>
      </c>
      <c r="G38" s="19">
        <v>563</v>
      </c>
      <c r="H38" s="6">
        <v>13623873</v>
      </c>
      <c r="I38" s="6">
        <v>55</v>
      </c>
      <c r="J38" s="6">
        <v>13518286</v>
      </c>
      <c r="K38" s="6">
        <v>22</v>
      </c>
      <c r="L38" s="6">
        <v>23958146</v>
      </c>
      <c r="M38" s="6">
        <v>640</v>
      </c>
      <c r="N38" s="7">
        <v>51100305</v>
      </c>
    </row>
    <row r="39" spans="1:14" ht="15.75">
      <c r="A39" s="275"/>
      <c r="B39" s="18" t="s">
        <v>9</v>
      </c>
      <c r="C39" s="6">
        <v>0</v>
      </c>
      <c r="D39" s="6">
        <v>0</v>
      </c>
      <c r="E39" s="6">
        <v>0</v>
      </c>
      <c r="F39" s="20">
        <v>0</v>
      </c>
      <c r="G39" s="19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7">
        <v>0</v>
      </c>
    </row>
    <row r="40" spans="1:14" ht="16.5" thickBot="1">
      <c r="A40" s="275"/>
      <c r="B40" s="18" t="s">
        <v>10</v>
      </c>
      <c r="C40" s="6">
        <v>428</v>
      </c>
      <c r="D40" s="6">
        <v>3052795</v>
      </c>
      <c r="E40" s="6">
        <v>338</v>
      </c>
      <c r="F40" s="20">
        <v>2412939</v>
      </c>
      <c r="G40" s="134"/>
      <c r="H40" s="10"/>
      <c r="I40" s="10"/>
      <c r="J40" s="10"/>
      <c r="K40" s="10"/>
      <c r="L40" s="10"/>
      <c r="M40" s="10"/>
      <c r="N40" s="11"/>
    </row>
    <row r="41" spans="1:14" ht="16.5" thickBot="1">
      <c r="A41" s="275"/>
      <c r="B41" s="70" t="s">
        <v>11</v>
      </c>
      <c r="C41" s="71">
        <v>816</v>
      </c>
      <c r="D41" s="71">
        <v>1014194</v>
      </c>
      <c r="E41" s="71">
        <v>481</v>
      </c>
      <c r="F41" s="72">
        <v>608995</v>
      </c>
      <c r="G41" s="135"/>
      <c r="H41" s="135"/>
      <c r="I41" s="135"/>
      <c r="J41" s="135"/>
      <c r="K41" s="135"/>
      <c r="L41" s="135"/>
      <c r="M41" s="135"/>
      <c r="N41" s="135"/>
    </row>
    <row r="42" spans="1:14" ht="16.5" thickBot="1">
      <c r="A42" s="276"/>
      <c r="B42" s="73" t="s">
        <v>25</v>
      </c>
      <c r="C42" s="74">
        <f>SUM(C38:C41)</f>
        <v>2511</v>
      </c>
      <c r="D42" s="74">
        <f>SUM(D38:D41)</f>
        <v>137103584</v>
      </c>
      <c r="E42" s="74">
        <f>SUM(E38:E41)</f>
        <v>1459</v>
      </c>
      <c r="F42" s="75">
        <f>SUM(F38:F41)</f>
        <v>54122239</v>
      </c>
      <c r="G42" s="135"/>
      <c r="H42" s="135"/>
      <c r="I42" s="135"/>
      <c r="J42" s="135"/>
      <c r="K42" s="135"/>
      <c r="L42" s="135"/>
      <c r="M42" s="135"/>
      <c r="N42" s="135"/>
    </row>
    <row r="43" spans="1:14" ht="16.5" thickBot="1">
      <c r="A43" s="67"/>
      <c r="B43" s="57"/>
      <c r="C43" s="58"/>
      <c r="D43" s="58"/>
      <c r="E43" s="58"/>
      <c r="F43" s="58"/>
      <c r="G43" s="2"/>
      <c r="H43" s="2"/>
      <c r="I43" s="2"/>
      <c r="J43" s="39"/>
      <c r="K43" s="2"/>
      <c r="L43" s="2"/>
      <c r="M43" s="2"/>
      <c r="N43" s="2"/>
    </row>
    <row r="44" spans="1:14" ht="16.5" customHeight="1">
      <c r="A44" s="320" t="s">
        <v>15</v>
      </c>
      <c r="B44" s="255" t="s">
        <v>0</v>
      </c>
      <c r="C44" s="241" t="s">
        <v>1</v>
      </c>
      <c r="D44" s="242"/>
      <c r="E44" s="241" t="s">
        <v>2</v>
      </c>
      <c r="F44" s="242"/>
      <c r="G44" s="270" t="s">
        <v>2</v>
      </c>
      <c r="H44" s="271"/>
      <c r="I44" s="271"/>
      <c r="J44" s="271"/>
      <c r="K44" s="271"/>
      <c r="L44" s="272"/>
      <c r="M44" s="284" t="s">
        <v>13</v>
      </c>
      <c r="N44" s="285"/>
    </row>
    <row r="45" spans="1:14" ht="16.5" thickBot="1">
      <c r="A45" s="321"/>
      <c r="B45" s="257"/>
      <c r="C45" s="243"/>
      <c r="D45" s="244"/>
      <c r="E45" s="243"/>
      <c r="F45" s="244"/>
      <c r="G45" s="86" t="s">
        <v>3</v>
      </c>
      <c r="H45" s="82"/>
      <c r="I45" s="88" t="s">
        <v>4</v>
      </c>
      <c r="J45" s="83"/>
      <c r="K45" s="88" t="s">
        <v>5</v>
      </c>
      <c r="L45" s="84"/>
      <c r="M45" s="286"/>
      <c r="N45" s="287"/>
    </row>
    <row r="46" spans="1:14" ht="15.75">
      <c r="A46" s="321"/>
      <c r="B46" s="15"/>
      <c r="C46" s="61" t="s">
        <v>6</v>
      </c>
      <c r="D46" s="61" t="s">
        <v>7</v>
      </c>
      <c r="E46" s="61" t="s">
        <v>6</v>
      </c>
      <c r="F46" s="64" t="s">
        <v>7</v>
      </c>
      <c r="G46" s="66" t="s">
        <v>6</v>
      </c>
      <c r="H46" s="61" t="s">
        <v>7</v>
      </c>
      <c r="I46" s="61" t="s">
        <v>6</v>
      </c>
      <c r="J46" s="85" t="s">
        <v>7</v>
      </c>
      <c r="K46" s="61" t="s">
        <v>6</v>
      </c>
      <c r="L46" s="61" t="s">
        <v>7</v>
      </c>
      <c r="M46" s="4" t="s">
        <v>6</v>
      </c>
      <c r="N46" s="5" t="s">
        <v>7</v>
      </c>
    </row>
    <row r="47" spans="1:14" ht="15.75">
      <c r="A47" s="321"/>
      <c r="B47" s="32" t="s">
        <v>8</v>
      </c>
      <c r="C47" s="29">
        <v>243</v>
      </c>
      <c r="D47" s="29">
        <v>82716390</v>
      </c>
      <c r="E47" s="29">
        <v>28</v>
      </c>
      <c r="F47" s="140">
        <v>8569722</v>
      </c>
      <c r="G47" s="141">
        <v>16</v>
      </c>
      <c r="H47" s="29">
        <v>951722</v>
      </c>
      <c r="I47" s="29">
        <v>5</v>
      </c>
      <c r="J47" s="29">
        <v>1300000</v>
      </c>
      <c r="K47" s="29">
        <v>5</v>
      </c>
      <c r="L47" s="29">
        <v>6278000</v>
      </c>
      <c r="M47" s="29">
        <v>26</v>
      </c>
      <c r="N47" s="140">
        <v>8529722</v>
      </c>
    </row>
    <row r="48" spans="1:14" ht="15.75">
      <c r="A48" s="321"/>
      <c r="B48" s="32" t="s">
        <v>9</v>
      </c>
      <c r="C48" s="29">
        <v>5</v>
      </c>
      <c r="D48" s="29">
        <v>2390000</v>
      </c>
      <c r="E48" s="29"/>
      <c r="F48" s="140"/>
      <c r="G48" s="141"/>
      <c r="H48" s="29"/>
      <c r="I48" s="29"/>
      <c r="J48" s="29"/>
      <c r="K48" s="29"/>
      <c r="L48" s="29"/>
      <c r="M48" s="29"/>
      <c r="N48" s="140"/>
    </row>
    <row r="49" spans="1:14" ht="16.5" thickBot="1">
      <c r="A49" s="321"/>
      <c r="B49" s="32" t="s">
        <v>10</v>
      </c>
      <c r="C49" s="29">
        <v>297</v>
      </c>
      <c r="D49" s="29">
        <v>2160121</v>
      </c>
      <c r="E49" s="29">
        <v>230</v>
      </c>
      <c r="F49" s="140">
        <v>1708167</v>
      </c>
      <c r="G49" s="142"/>
      <c r="H49" s="30"/>
      <c r="I49" s="30"/>
      <c r="J49" s="30"/>
      <c r="K49" s="30"/>
      <c r="L49" s="30"/>
      <c r="M49" s="30"/>
      <c r="N49" s="143"/>
    </row>
    <row r="50" spans="1:14" ht="16.5" thickBot="1">
      <c r="A50" s="321"/>
      <c r="B50" s="77" t="s">
        <v>11</v>
      </c>
      <c r="C50" s="144">
        <v>289</v>
      </c>
      <c r="D50" s="144">
        <v>380665</v>
      </c>
      <c r="E50" s="144">
        <v>202</v>
      </c>
      <c r="F50" s="145">
        <v>251986</v>
      </c>
      <c r="G50" s="146"/>
      <c r="H50" s="146"/>
      <c r="I50" s="146"/>
      <c r="J50" s="146"/>
      <c r="K50" s="146"/>
      <c r="L50" s="146"/>
      <c r="M50" s="146"/>
      <c r="N50" s="146"/>
    </row>
    <row r="51" spans="1:14" ht="16.5" thickBot="1">
      <c r="A51" s="68"/>
      <c r="B51" s="76" t="s">
        <v>12</v>
      </c>
      <c r="C51" s="147">
        <f>SUM(C47:C50)</f>
        <v>834</v>
      </c>
      <c r="D51" s="147">
        <f>SUM(D47:D50)</f>
        <v>87647176</v>
      </c>
      <c r="E51" s="147">
        <f>SUM(E47:E50)</f>
        <v>460</v>
      </c>
      <c r="F51" s="75">
        <f>SUM(F47:F50)</f>
        <v>10529875</v>
      </c>
      <c r="G51" s="146"/>
      <c r="H51" s="146"/>
      <c r="I51" s="146"/>
      <c r="J51" s="146"/>
      <c r="K51" s="146"/>
      <c r="L51" s="146"/>
      <c r="M51" s="146"/>
      <c r="N51" s="146"/>
    </row>
    <row r="52" ht="13.5" thickBot="1">
      <c r="A52" s="69"/>
    </row>
    <row r="53" spans="1:14" ht="15.75" customHeight="1">
      <c r="A53" s="252" t="s">
        <v>28</v>
      </c>
      <c r="B53" s="255" t="s">
        <v>0</v>
      </c>
      <c r="C53" s="241" t="s">
        <v>1</v>
      </c>
      <c r="D53" s="242"/>
      <c r="E53" s="241" t="s">
        <v>2</v>
      </c>
      <c r="F53" s="242"/>
      <c r="G53" s="270" t="s">
        <v>2</v>
      </c>
      <c r="H53" s="271"/>
      <c r="I53" s="271"/>
      <c r="J53" s="271"/>
      <c r="K53" s="271"/>
      <c r="L53" s="272"/>
      <c r="M53" s="284" t="s">
        <v>13</v>
      </c>
      <c r="N53" s="285"/>
    </row>
    <row r="54" spans="1:14" ht="16.5" thickBot="1">
      <c r="A54" s="253"/>
      <c r="B54" s="257"/>
      <c r="C54" s="243"/>
      <c r="D54" s="244"/>
      <c r="E54" s="243"/>
      <c r="F54" s="244"/>
      <c r="G54" s="86" t="s">
        <v>3</v>
      </c>
      <c r="H54" s="87"/>
      <c r="I54" s="88" t="s">
        <v>4</v>
      </c>
      <c r="J54" s="87"/>
      <c r="K54" s="88" t="s">
        <v>5</v>
      </c>
      <c r="L54" s="89"/>
      <c r="M54" s="286"/>
      <c r="N54" s="287"/>
    </row>
    <row r="55" spans="1:14" ht="15.75">
      <c r="A55" s="253"/>
      <c r="B55" s="31"/>
      <c r="C55" s="61" t="s">
        <v>6</v>
      </c>
      <c r="D55" s="61" t="s">
        <v>7</v>
      </c>
      <c r="E55" s="61" t="s">
        <v>6</v>
      </c>
      <c r="F55" s="65" t="s">
        <v>7</v>
      </c>
      <c r="G55" s="66" t="s">
        <v>6</v>
      </c>
      <c r="H55" s="61" t="s">
        <v>7</v>
      </c>
      <c r="I55" s="61" t="s">
        <v>6</v>
      </c>
      <c r="J55" s="85" t="s">
        <v>7</v>
      </c>
      <c r="K55" s="61" t="s">
        <v>6</v>
      </c>
      <c r="L55" s="61" t="s">
        <v>7</v>
      </c>
      <c r="M55" s="4" t="s">
        <v>6</v>
      </c>
      <c r="N55" s="5" t="s">
        <v>7</v>
      </c>
    </row>
    <row r="56" spans="1:14" ht="15.75">
      <c r="A56" s="253"/>
      <c r="B56" s="32" t="s">
        <v>8</v>
      </c>
      <c r="C56" s="6">
        <v>316</v>
      </c>
      <c r="D56" s="6">
        <v>13078823.63</v>
      </c>
      <c r="E56" s="6">
        <v>182</v>
      </c>
      <c r="F56" s="7">
        <v>7252494.46</v>
      </c>
      <c r="G56" s="114">
        <v>169</v>
      </c>
      <c r="H56" s="6">
        <v>3702494.46</v>
      </c>
      <c r="I56" s="6">
        <v>11</v>
      </c>
      <c r="J56" s="6">
        <v>2690000</v>
      </c>
      <c r="K56" s="6">
        <v>2</v>
      </c>
      <c r="L56" s="6">
        <v>860000</v>
      </c>
      <c r="M56" s="6">
        <v>182</v>
      </c>
      <c r="N56" s="7">
        <v>7252494.46</v>
      </c>
    </row>
    <row r="57" spans="1:14" ht="15.75">
      <c r="A57" s="253"/>
      <c r="B57" s="32" t="s">
        <v>9</v>
      </c>
      <c r="C57" s="6">
        <v>59</v>
      </c>
      <c r="D57" s="6">
        <v>1594978</v>
      </c>
      <c r="E57" s="6">
        <v>0</v>
      </c>
      <c r="F57" s="7">
        <v>0</v>
      </c>
      <c r="G57" s="114"/>
      <c r="H57" s="6"/>
      <c r="I57" s="6"/>
      <c r="J57" s="6"/>
      <c r="K57" s="6"/>
      <c r="L57" s="6"/>
      <c r="M57" s="6">
        <v>0</v>
      </c>
      <c r="N57" s="7">
        <v>0</v>
      </c>
    </row>
    <row r="58" spans="1:14" ht="16.5" thickBot="1">
      <c r="A58" s="253"/>
      <c r="B58" s="32" t="s">
        <v>10</v>
      </c>
      <c r="C58" s="6">
        <v>21</v>
      </c>
      <c r="D58" s="6">
        <v>152720</v>
      </c>
      <c r="E58" s="6">
        <v>21</v>
      </c>
      <c r="F58" s="7">
        <v>146832.62</v>
      </c>
      <c r="G58" s="148"/>
      <c r="H58" s="10"/>
      <c r="I58" s="10"/>
      <c r="J58" s="10"/>
      <c r="K58" s="10"/>
      <c r="L58" s="10"/>
      <c r="M58" s="10"/>
      <c r="N58" s="11"/>
    </row>
    <row r="59" spans="1:14" ht="16.5" thickBot="1">
      <c r="A59" s="253"/>
      <c r="B59" s="77" t="s">
        <v>11</v>
      </c>
      <c r="C59" s="71">
        <v>79</v>
      </c>
      <c r="D59" s="71">
        <v>414517.3</v>
      </c>
      <c r="E59" s="71">
        <v>110</v>
      </c>
      <c r="F59" s="72">
        <v>459122.97</v>
      </c>
      <c r="G59" s="135"/>
      <c r="H59" s="135"/>
      <c r="I59" s="135"/>
      <c r="J59" s="135"/>
      <c r="K59" s="135"/>
      <c r="L59" s="135"/>
      <c r="M59" s="135"/>
      <c r="N59" s="135"/>
    </row>
    <row r="60" spans="1:14" ht="16.5" thickBot="1">
      <c r="A60" s="254"/>
      <c r="B60" s="76" t="s">
        <v>12</v>
      </c>
      <c r="C60" s="74">
        <f>SUM(C56:C59)</f>
        <v>475</v>
      </c>
      <c r="D60" s="74">
        <f>SUM(D56:D59)</f>
        <v>15241038.930000002</v>
      </c>
      <c r="E60" s="74">
        <f>SUM(E56:E59)</f>
        <v>313</v>
      </c>
      <c r="F60" s="75">
        <f>SUM(F56:F59)</f>
        <v>7858450.05</v>
      </c>
      <c r="G60" s="135"/>
      <c r="H60" s="135"/>
      <c r="I60" s="135"/>
      <c r="J60" s="135"/>
      <c r="K60" s="135"/>
      <c r="L60" s="135"/>
      <c r="M60" s="135"/>
      <c r="N60" s="135"/>
    </row>
    <row r="61" ht="13.5" thickBot="1">
      <c r="A61" s="69"/>
    </row>
    <row r="62" spans="1:14" ht="15.75" customHeight="1">
      <c r="A62" s="273" t="s">
        <v>26</v>
      </c>
      <c r="B62" s="255" t="s">
        <v>0</v>
      </c>
      <c r="C62" s="241" t="s">
        <v>1</v>
      </c>
      <c r="D62" s="242"/>
      <c r="E62" s="241" t="s">
        <v>2</v>
      </c>
      <c r="F62" s="242"/>
      <c r="G62" s="270" t="s">
        <v>2</v>
      </c>
      <c r="H62" s="271"/>
      <c r="I62" s="271"/>
      <c r="J62" s="271"/>
      <c r="K62" s="271"/>
      <c r="L62" s="272"/>
      <c r="M62" s="284" t="s">
        <v>13</v>
      </c>
      <c r="N62" s="285"/>
    </row>
    <row r="63" spans="1:14" ht="16.5" thickBot="1">
      <c r="A63" s="274"/>
      <c r="B63" s="257"/>
      <c r="C63" s="243"/>
      <c r="D63" s="244"/>
      <c r="E63" s="243"/>
      <c r="F63" s="244"/>
      <c r="G63" s="86" t="s">
        <v>3</v>
      </c>
      <c r="H63" s="87"/>
      <c r="I63" s="88" t="s">
        <v>4</v>
      </c>
      <c r="J63" s="90"/>
      <c r="K63" s="88" t="s">
        <v>5</v>
      </c>
      <c r="L63" s="89"/>
      <c r="M63" s="286"/>
      <c r="N63" s="287"/>
    </row>
    <row r="64" spans="1:14" ht="15.75">
      <c r="A64" s="275"/>
      <c r="B64" s="21"/>
      <c r="C64" s="61" t="s">
        <v>6</v>
      </c>
      <c r="D64" s="61" t="s">
        <v>7</v>
      </c>
      <c r="E64" s="61" t="s">
        <v>6</v>
      </c>
      <c r="F64" s="62" t="s">
        <v>7</v>
      </c>
      <c r="G64" s="81" t="s">
        <v>6</v>
      </c>
      <c r="H64" s="61" t="s">
        <v>7</v>
      </c>
      <c r="I64" s="61" t="s">
        <v>6</v>
      </c>
      <c r="J64" s="85" t="s">
        <v>7</v>
      </c>
      <c r="K64" s="61" t="s">
        <v>6</v>
      </c>
      <c r="L64" s="61" t="s">
        <v>7</v>
      </c>
      <c r="M64" s="4" t="s">
        <v>6</v>
      </c>
      <c r="N64" s="5" t="s">
        <v>7</v>
      </c>
    </row>
    <row r="65" spans="1:14" ht="15.75">
      <c r="A65" s="275"/>
      <c r="B65" s="18" t="s">
        <v>8</v>
      </c>
      <c r="C65" s="6">
        <v>151</v>
      </c>
      <c r="D65" s="6">
        <v>33261324</v>
      </c>
      <c r="E65" s="6">
        <v>53</v>
      </c>
      <c r="F65" s="20">
        <v>4343300</v>
      </c>
      <c r="G65" s="19">
        <v>45</v>
      </c>
      <c r="H65" s="6">
        <v>1303300</v>
      </c>
      <c r="I65" s="6">
        <v>6</v>
      </c>
      <c r="J65" s="6">
        <v>1800000</v>
      </c>
      <c r="K65" s="6">
        <v>2</v>
      </c>
      <c r="L65" s="6">
        <v>1240000</v>
      </c>
      <c r="M65" s="6">
        <v>53</v>
      </c>
      <c r="N65" s="7">
        <v>4343300</v>
      </c>
    </row>
    <row r="66" spans="1:14" ht="15.75">
      <c r="A66" s="275"/>
      <c r="B66" s="18" t="s">
        <v>9</v>
      </c>
      <c r="C66" s="6">
        <v>9</v>
      </c>
      <c r="D66" s="6">
        <v>4835000</v>
      </c>
      <c r="E66" s="6"/>
      <c r="F66" s="20"/>
      <c r="G66" s="19"/>
      <c r="H66" s="6"/>
      <c r="I66" s="6"/>
      <c r="J66" s="6"/>
      <c r="K66" s="6"/>
      <c r="L66" s="6"/>
      <c r="M66" s="6"/>
      <c r="N66" s="7"/>
    </row>
    <row r="67" spans="1:14" ht="16.5" thickBot="1">
      <c r="A67" s="275"/>
      <c r="B67" s="18" t="s">
        <v>10</v>
      </c>
      <c r="C67" s="6">
        <v>6</v>
      </c>
      <c r="D67" s="6">
        <v>37469</v>
      </c>
      <c r="E67" s="6">
        <v>61</v>
      </c>
      <c r="F67" s="20">
        <v>365725</v>
      </c>
      <c r="G67" s="149"/>
      <c r="H67" s="150"/>
      <c r="I67" s="150"/>
      <c r="J67" s="150"/>
      <c r="K67" s="150"/>
      <c r="L67" s="150"/>
      <c r="M67" s="150"/>
      <c r="N67" s="151"/>
    </row>
    <row r="68" spans="1:14" ht="16.5" thickBot="1">
      <c r="A68" s="275"/>
      <c r="B68" s="70" t="s">
        <v>11</v>
      </c>
      <c r="C68" s="71">
        <v>13</v>
      </c>
      <c r="D68" s="71">
        <v>17485</v>
      </c>
      <c r="E68" s="71">
        <v>41</v>
      </c>
      <c r="F68" s="72">
        <v>106179</v>
      </c>
      <c r="G68" s="135"/>
      <c r="H68" s="135"/>
      <c r="I68" s="135"/>
      <c r="J68" s="135"/>
      <c r="K68" s="135"/>
      <c r="L68" s="135"/>
      <c r="M68" s="135"/>
      <c r="N68" s="135"/>
    </row>
    <row r="69" spans="1:14" ht="16.5" thickBot="1">
      <c r="A69" s="276"/>
      <c r="B69" s="76" t="s">
        <v>12</v>
      </c>
      <c r="C69" s="74">
        <f>SUM(C65:C68)</f>
        <v>179</v>
      </c>
      <c r="D69" s="74">
        <f>SUM(D65:D68)</f>
        <v>38151278</v>
      </c>
      <c r="E69" s="74">
        <f>M65+M66+E67+E68</f>
        <v>155</v>
      </c>
      <c r="F69" s="75">
        <f>N65+N66+F67+F68</f>
        <v>4815204</v>
      </c>
      <c r="G69" s="135"/>
      <c r="H69" s="135"/>
      <c r="I69" s="135"/>
      <c r="J69" s="135"/>
      <c r="K69" s="135"/>
      <c r="L69" s="135"/>
      <c r="M69" s="135"/>
      <c r="N69" s="135"/>
    </row>
    <row r="70" spans="1:14" ht="13.5" thickBot="1">
      <c r="A70" s="69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1:14" ht="18.75" customHeight="1">
      <c r="A71" s="273" t="s">
        <v>27</v>
      </c>
      <c r="B71" s="255" t="s">
        <v>0</v>
      </c>
      <c r="C71" s="280" t="s">
        <v>1</v>
      </c>
      <c r="D71" s="281"/>
      <c r="E71" s="280" t="s">
        <v>2</v>
      </c>
      <c r="F71" s="281"/>
      <c r="G71" s="277" t="s">
        <v>2</v>
      </c>
      <c r="H71" s="278"/>
      <c r="I71" s="278"/>
      <c r="J71" s="278"/>
      <c r="K71" s="278"/>
      <c r="L71" s="279"/>
      <c r="M71" s="301" t="s">
        <v>13</v>
      </c>
      <c r="N71" s="302"/>
    </row>
    <row r="72" spans="1:14" ht="16.5" thickBot="1">
      <c r="A72" s="274"/>
      <c r="B72" s="257"/>
      <c r="C72" s="282"/>
      <c r="D72" s="283"/>
      <c r="E72" s="282"/>
      <c r="F72" s="283"/>
      <c r="G72" s="152" t="s">
        <v>3</v>
      </c>
      <c r="H72" s="153"/>
      <c r="I72" s="154" t="s">
        <v>4</v>
      </c>
      <c r="J72" s="153"/>
      <c r="K72" s="154" t="s">
        <v>5</v>
      </c>
      <c r="L72" s="155"/>
      <c r="M72" s="303"/>
      <c r="N72" s="304"/>
    </row>
    <row r="73" spans="1:14" ht="15.75" customHeight="1">
      <c r="A73" s="275"/>
      <c r="B73" s="31"/>
      <c r="C73" s="156" t="s">
        <v>6</v>
      </c>
      <c r="D73" s="156" t="s">
        <v>7</v>
      </c>
      <c r="E73" s="156" t="s">
        <v>6</v>
      </c>
      <c r="F73" s="96" t="s">
        <v>7</v>
      </c>
      <c r="G73" s="138" t="s">
        <v>6</v>
      </c>
      <c r="H73" s="136" t="s">
        <v>7</v>
      </c>
      <c r="I73" s="136" t="s">
        <v>6</v>
      </c>
      <c r="J73" s="136" t="s">
        <v>7</v>
      </c>
      <c r="K73" s="136" t="s">
        <v>6</v>
      </c>
      <c r="L73" s="136" t="s">
        <v>7</v>
      </c>
      <c r="M73" s="104" t="s">
        <v>6</v>
      </c>
      <c r="N73" s="105" t="s">
        <v>7</v>
      </c>
    </row>
    <row r="74" spans="1:14" ht="15.75">
      <c r="A74" s="275"/>
      <c r="B74" s="32" t="s">
        <v>8</v>
      </c>
      <c r="C74" s="6">
        <v>240</v>
      </c>
      <c r="D74" s="6">
        <v>44000000</v>
      </c>
      <c r="E74" s="6">
        <v>22</v>
      </c>
      <c r="F74" s="7">
        <v>2807878</v>
      </c>
      <c r="G74" s="19">
        <v>17</v>
      </c>
      <c r="H74" s="6">
        <v>341211</v>
      </c>
      <c r="I74" s="6">
        <v>2</v>
      </c>
      <c r="J74" s="6">
        <v>466667</v>
      </c>
      <c r="K74" s="6">
        <v>3</v>
      </c>
      <c r="L74" s="6">
        <v>2000000</v>
      </c>
      <c r="M74" s="6">
        <v>22</v>
      </c>
      <c r="N74" s="7">
        <v>2807878</v>
      </c>
    </row>
    <row r="75" spans="1:14" ht="15.75">
      <c r="A75" s="275"/>
      <c r="B75" s="32" t="s">
        <v>9</v>
      </c>
      <c r="C75" s="6">
        <v>6</v>
      </c>
      <c r="D75" s="6">
        <v>2000000</v>
      </c>
      <c r="E75" s="6">
        <v>0</v>
      </c>
      <c r="F75" s="20">
        <v>0</v>
      </c>
      <c r="G75" s="19"/>
      <c r="H75" s="6"/>
      <c r="I75" s="6"/>
      <c r="J75" s="6"/>
      <c r="K75" s="6"/>
      <c r="L75" s="6"/>
      <c r="M75" s="6"/>
      <c r="N75" s="7"/>
    </row>
    <row r="76" spans="1:14" ht="16.5" thickBot="1">
      <c r="A76" s="275"/>
      <c r="B76" s="32" t="s">
        <v>10</v>
      </c>
      <c r="C76" s="6">
        <v>93</v>
      </c>
      <c r="D76" s="6">
        <v>593373.62</v>
      </c>
      <c r="E76" s="6">
        <v>80</v>
      </c>
      <c r="F76" s="20">
        <v>503749.48</v>
      </c>
      <c r="G76" s="134"/>
      <c r="H76" s="10"/>
      <c r="I76" s="10"/>
      <c r="J76" s="10"/>
      <c r="K76" s="10"/>
      <c r="L76" s="10"/>
      <c r="M76" s="10"/>
      <c r="N76" s="11"/>
    </row>
    <row r="77" spans="1:14" ht="16.5" thickBot="1">
      <c r="A77" s="275"/>
      <c r="B77" s="77" t="s">
        <v>11</v>
      </c>
      <c r="C77" s="71">
        <v>152</v>
      </c>
      <c r="D77" s="71">
        <v>188681.25</v>
      </c>
      <c r="E77" s="71">
        <v>139</v>
      </c>
      <c r="F77" s="72">
        <v>153034.5</v>
      </c>
      <c r="G77" s="135"/>
      <c r="H77" s="135"/>
      <c r="I77" s="135"/>
      <c r="J77" s="135"/>
      <c r="K77" s="135"/>
      <c r="L77" s="135"/>
      <c r="M77" s="135"/>
      <c r="N77" s="135"/>
    </row>
    <row r="78" spans="1:14" ht="16.5" thickBot="1">
      <c r="A78" s="276"/>
      <c r="B78" s="76" t="s">
        <v>12</v>
      </c>
      <c r="C78" s="74">
        <f>SUM(C74:C77)</f>
        <v>491</v>
      </c>
      <c r="D78" s="74">
        <f>SUM(D74:D77)</f>
        <v>46782054.87</v>
      </c>
      <c r="E78" s="74">
        <f>SUM(E74:E77)</f>
        <v>241</v>
      </c>
      <c r="F78" s="75">
        <f>SUM(F74:F77)</f>
        <v>3464661.98</v>
      </c>
      <c r="G78" s="135"/>
      <c r="H78" s="135"/>
      <c r="I78" s="135"/>
      <c r="J78" s="135"/>
      <c r="K78" s="135"/>
      <c r="L78" s="135"/>
      <c r="M78" s="135"/>
      <c r="N78" s="135"/>
    </row>
    <row r="79" spans="1:14" ht="13.5" thickBot="1">
      <c r="A79" s="69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</row>
    <row r="80" spans="1:14" ht="15.75" customHeight="1">
      <c r="A80" s="273" t="s">
        <v>21</v>
      </c>
      <c r="B80" s="255" t="s">
        <v>0</v>
      </c>
      <c r="C80" s="280" t="s">
        <v>1</v>
      </c>
      <c r="D80" s="281"/>
      <c r="E80" s="280" t="s">
        <v>2</v>
      </c>
      <c r="F80" s="281"/>
      <c r="G80" s="277" t="s">
        <v>2</v>
      </c>
      <c r="H80" s="278"/>
      <c r="I80" s="278"/>
      <c r="J80" s="278"/>
      <c r="K80" s="278"/>
      <c r="L80" s="279"/>
      <c r="M80" s="301" t="s">
        <v>13</v>
      </c>
      <c r="N80" s="302"/>
    </row>
    <row r="81" spans="1:14" ht="16.5" thickBot="1">
      <c r="A81" s="274"/>
      <c r="B81" s="257"/>
      <c r="C81" s="282"/>
      <c r="D81" s="283"/>
      <c r="E81" s="282"/>
      <c r="F81" s="283"/>
      <c r="G81" s="152" t="s">
        <v>3</v>
      </c>
      <c r="H81" s="153"/>
      <c r="I81" s="154" t="s">
        <v>4</v>
      </c>
      <c r="J81" s="153"/>
      <c r="K81" s="154" t="s">
        <v>5</v>
      </c>
      <c r="L81" s="155"/>
      <c r="M81" s="303"/>
      <c r="N81" s="304"/>
    </row>
    <row r="82" spans="1:14" ht="15.75">
      <c r="A82" s="275"/>
      <c r="B82" s="21"/>
      <c r="C82" s="136" t="s">
        <v>6</v>
      </c>
      <c r="D82" s="136" t="s">
        <v>7</v>
      </c>
      <c r="E82" s="136" t="s">
        <v>6</v>
      </c>
      <c r="F82" s="137" t="s">
        <v>7</v>
      </c>
      <c r="G82" s="138" t="s">
        <v>6</v>
      </c>
      <c r="H82" s="136" t="s">
        <v>7</v>
      </c>
      <c r="I82" s="136" t="s">
        <v>6</v>
      </c>
      <c r="J82" s="136" t="s">
        <v>7</v>
      </c>
      <c r="K82" s="136" t="s">
        <v>6</v>
      </c>
      <c r="L82" s="136" t="s">
        <v>7</v>
      </c>
      <c r="M82" s="104" t="s">
        <v>6</v>
      </c>
      <c r="N82" s="105" t="s">
        <v>7</v>
      </c>
    </row>
    <row r="83" spans="1:14" ht="15.75">
      <c r="A83" s="275"/>
      <c r="B83" s="18" t="s">
        <v>8</v>
      </c>
      <c r="C83" s="6">
        <v>4</v>
      </c>
      <c r="D83" s="6">
        <v>4000000</v>
      </c>
      <c r="E83" s="6">
        <v>3</v>
      </c>
      <c r="F83" s="20">
        <v>3000000</v>
      </c>
      <c r="G83" s="19"/>
      <c r="H83" s="6"/>
      <c r="I83" s="6"/>
      <c r="J83" s="6"/>
      <c r="K83" s="6">
        <v>3</v>
      </c>
      <c r="L83" s="6">
        <v>3000000</v>
      </c>
      <c r="M83" s="6">
        <v>3</v>
      </c>
      <c r="N83" s="7">
        <v>3000000</v>
      </c>
    </row>
    <row r="84" spans="1:14" ht="15.75">
      <c r="A84" s="275"/>
      <c r="B84" s="18" t="s">
        <v>9</v>
      </c>
      <c r="C84" s="6"/>
      <c r="D84" s="6"/>
      <c r="E84" s="6"/>
      <c r="F84" s="20"/>
      <c r="G84" s="19"/>
      <c r="H84" s="6"/>
      <c r="I84" s="6"/>
      <c r="J84" s="6"/>
      <c r="K84" s="6"/>
      <c r="L84" s="6"/>
      <c r="M84" s="6"/>
      <c r="N84" s="7"/>
    </row>
    <row r="85" spans="1:14" ht="16.5" thickBot="1">
      <c r="A85" s="275"/>
      <c r="B85" s="18" t="s">
        <v>10</v>
      </c>
      <c r="C85" s="6"/>
      <c r="D85" s="6"/>
      <c r="E85" s="6"/>
      <c r="F85" s="20"/>
      <c r="G85" s="134"/>
      <c r="H85" s="10"/>
      <c r="I85" s="10"/>
      <c r="J85" s="10"/>
      <c r="K85" s="10"/>
      <c r="L85" s="10"/>
      <c r="M85" s="10"/>
      <c r="N85" s="11"/>
    </row>
    <row r="86" spans="1:14" ht="16.5" thickBot="1">
      <c r="A86" s="275"/>
      <c r="B86" s="70" t="s">
        <v>11</v>
      </c>
      <c r="C86" s="71"/>
      <c r="D86" s="71"/>
      <c r="E86" s="71"/>
      <c r="F86" s="72"/>
      <c r="G86" s="135"/>
      <c r="H86" s="135"/>
      <c r="I86" s="135"/>
      <c r="J86" s="135"/>
      <c r="K86" s="135"/>
      <c r="L86" s="135"/>
      <c r="M86" s="135"/>
      <c r="N86" s="135"/>
    </row>
    <row r="87" spans="1:14" ht="16.5" thickBot="1">
      <c r="A87" s="276"/>
      <c r="B87" s="76" t="s">
        <v>12</v>
      </c>
      <c r="C87" s="74">
        <f>SUM(C83:C86)</f>
        <v>4</v>
      </c>
      <c r="D87" s="74">
        <f>SUM(D83:D86)</f>
        <v>4000000</v>
      </c>
      <c r="E87" s="74">
        <f>SUM(E83:E86)</f>
        <v>3</v>
      </c>
      <c r="F87" s="75">
        <f>SUM(F83:F86)</f>
        <v>3000000</v>
      </c>
      <c r="G87" s="135"/>
      <c r="H87" s="135"/>
      <c r="I87" s="135"/>
      <c r="J87" s="135"/>
      <c r="K87" s="135"/>
      <c r="L87" s="135"/>
      <c r="M87" s="135"/>
      <c r="N87" s="135"/>
    </row>
    <row r="88" spans="1:14" ht="16.5" thickBot="1">
      <c r="A88" s="67"/>
      <c r="B88" s="93"/>
      <c r="C88" s="58"/>
      <c r="D88" s="58"/>
      <c r="E88" s="58"/>
      <c r="F88" s="58"/>
      <c r="G88" s="135"/>
      <c r="H88" s="135"/>
      <c r="I88" s="135"/>
      <c r="J88" s="135"/>
      <c r="K88" s="135"/>
      <c r="L88" s="135"/>
      <c r="M88" s="135"/>
      <c r="N88" s="135"/>
    </row>
    <row r="89" spans="1:14" ht="15.75">
      <c r="A89" s="216" t="s">
        <v>35</v>
      </c>
      <c r="B89" s="219" t="s">
        <v>0</v>
      </c>
      <c r="C89" s="222" t="s">
        <v>1</v>
      </c>
      <c r="D89" s="222"/>
      <c r="E89" s="222" t="s">
        <v>2</v>
      </c>
      <c r="F89" s="224"/>
      <c r="G89" s="226" t="s">
        <v>2</v>
      </c>
      <c r="H89" s="222"/>
      <c r="I89" s="222"/>
      <c r="J89" s="222"/>
      <c r="K89" s="222"/>
      <c r="L89" s="222"/>
      <c r="M89" s="227" t="s">
        <v>13</v>
      </c>
      <c r="N89" s="228"/>
    </row>
    <row r="90" spans="1:14" ht="15.75">
      <c r="A90" s="217"/>
      <c r="B90" s="220"/>
      <c r="C90" s="223"/>
      <c r="D90" s="223"/>
      <c r="E90" s="223"/>
      <c r="F90" s="225"/>
      <c r="G90" s="249" t="s">
        <v>3</v>
      </c>
      <c r="H90" s="250"/>
      <c r="I90" s="251" t="s">
        <v>4</v>
      </c>
      <c r="J90" s="250"/>
      <c r="K90" s="251" t="s">
        <v>5</v>
      </c>
      <c r="L90" s="250"/>
      <c r="M90" s="229"/>
      <c r="N90" s="230"/>
    </row>
    <row r="91" spans="1:14" ht="15.75">
      <c r="A91" s="217"/>
      <c r="B91" s="221"/>
      <c r="C91" s="104" t="s">
        <v>6</v>
      </c>
      <c r="D91" s="104" t="s">
        <v>7</v>
      </c>
      <c r="E91" s="104" t="s">
        <v>6</v>
      </c>
      <c r="F91" s="157" t="s">
        <v>7</v>
      </c>
      <c r="G91" s="158" t="s">
        <v>6</v>
      </c>
      <c r="H91" s="104" t="s">
        <v>7</v>
      </c>
      <c r="I91" s="104" t="s">
        <v>6</v>
      </c>
      <c r="J91" s="104" t="s">
        <v>7</v>
      </c>
      <c r="K91" s="104" t="s">
        <v>6</v>
      </c>
      <c r="L91" s="104" t="s">
        <v>7</v>
      </c>
      <c r="M91" s="104" t="s">
        <v>6</v>
      </c>
      <c r="N91" s="105" t="s">
        <v>7</v>
      </c>
    </row>
    <row r="92" spans="1:14" ht="15.75">
      <c r="A92" s="217"/>
      <c r="B92" s="18" t="s">
        <v>8</v>
      </c>
      <c r="C92" s="6">
        <f>4+6+8+2+6+3+15+8+28</f>
        <v>80</v>
      </c>
      <c r="D92" s="6">
        <f>1250000+3000000+8700000+2500000+2730000+4500000+2580000+9200000+1008000</f>
        <v>35468000</v>
      </c>
      <c r="E92" s="6">
        <f>2+4</f>
        <v>6</v>
      </c>
      <c r="F92" s="20">
        <f>700000+800000</f>
        <v>1500000</v>
      </c>
      <c r="G92" s="19">
        <v>0</v>
      </c>
      <c r="H92" s="6">
        <v>0</v>
      </c>
      <c r="I92" s="6">
        <v>6</v>
      </c>
      <c r="J92" s="6">
        <v>1500000</v>
      </c>
      <c r="K92" s="6"/>
      <c r="L92" s="6"/>
      <c r="M92" s="6">
        <f>G92+I92+K92</f>
        <v>6</v>
      </c>
      <c r="N92" s="7">
        <f>H92+J92+L92</f>
        <v>1500000</v>
      </c>
    </row>
    <row r="93" spans="1:14" ht="15.75">
      <c r="A93" s="217"/>
      <c r="B93" s="18" t="s">
        <v>9</v>
      </c>
      <c r="C93" s="6">
        <f>2+1</f>
        <v>3</v>
      </c>
      <c r="D93" s="6">
        <f>550000+1500000</f>
        <v>2050000</v>
      </c>
      <c r="E93" s="6">
        <v>0</v>
      </c>
      <c r="F93" s="20"/>
      <c r="G93" s="19">
        <v>0</v>
      </c>
      <c r="H93" s="6">
        <v>0</v>
      </c>
      <c r="I93" s="6"/>
      <c r="J93" s="6"/>
      <c r="K93" s="6"/>
      <c r="L93" s="6"/>
      <c r="M93" s="6">
        <f>G93+I93+K93</f>
        <v>0</v>
      </c>
      <c r="N93" s="7">
        <f>H93+J93+L93</f>
        <v>0</v>
      </c>
    </row>
    <row r="94" spans="1:14" ht="16.5" thickBot="1">
      <c r="A94" s="217"/>
      <c r="B94" s="18" t="s">
        <v>10</v>
      </c>
      <c r="C94" s="6">
        <f>7+20+14+13</f>
        <v>54</v>
      </c>
      <c r="D94" s="6">
        <f>16470.02+96000+88298+96514.85</f>
        <v>297282.87</v>
      </c>
      <c r="E94" s="6">
        <v>32</v>
      </c>
      <c r="F94" s="20">
        <v>197252.47</v>
      </c>
      <c r="G94" s="134"/>
      <c r="H94" s="10"/>
      <c r="I94" s="10"/>
      <c r="J94" s="10"/>
      <c r="K94" s="10"/>
      <c r="L94" s="10"/>
      <c r="M94" s="10"/>
      <c r="N94" s="11"/>
    </row>
    <row r="95" spans="1:14" ht="15.75">
      <c r="A95" s="217"/>
      <c r="B95" s="18" t="s">
        <v>11</v>
      </c>
      <c r="C95" s="6">
        <f>17+14+28+17</f>
        <v>76</v>
      </c>
      <c r="D95" s="6">
        <f>20208.4+27000+35530+30743.12</f>
        <v>113481.51999999999</v>
      </c>
      <c r="E95" s="6">
        <v>61</v>
      </c>
      <c r="F95" s="7">
        <v>91949.07</v>
      </c>
      <c r="G95" s="135"/>
      <c r="H95" s="135"/>
      <c r="I95" s="135"/>
      <c r="J95" s="135"/>
      <c r="K95" s="135"/>
      <c r="L95" s="135"/>
      <c r="M95" s="135"/>
      <c r="N95" s="135"/>
    </row>
    <row r="96" spans="1:14" ht="16.5" thickBot="1">
      <c r="A96" s="218"/>
      <c r="B96" s="94" t="s">
        <v>12</v>
      </c>
      <c r="C96" s="10">
        <f>SUM(C92:C95)</f>
        <v>213</v>
      </c>
      <c r="D96" s="10">
        <f>SUM(D92:D95)</f>
        <v>37928764.39</v>
      </c>
      <c r="E96" s="10">
        <f>SUM(E92:E95)</f>
        <v>99</v>
      </c>
      <c r="F96" s="11">
        <f>SUM(F92:F95)</f>
        <v>1789201.54</v>
      </c>
      <c r="G96" s="135"/>
      <c r="H96" s="135"/>
      <c r="I96" s="135"/>
      <c r="J96" s="135"/>
      <c r="K96" s="135"/>
      <c r="L96" s="135"/>
      <c r="M96" s="135"/>
      <c r="N96" s="135"/>
    </row>
    <row r="97" spans="1:14" ht="13.5" thickBot="1">
      <c r="A97" s="69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</row>
    <row r="98" spans="1:14" ht="15.75" customHeight="1">
      <c r="A98" s="273" t="s">
        <v>29</v>
      </c>
      <c r="B98" s="255" t="s">
        <v>0</v>
      </c>
      <c r="C98" s="280" t="s">
        <v>1</v>
      </c>
      <c r="D98" s="281"/>
      <c r="E98" s="280" t="s">
        <v>2</v>
      </c>
      <c r="F98" s="281"/>
      <c r="G98" s="277" t="s">
        <v>2</v>
      </c>
      <c r="H98" s="278"/>
      <c r="I98" s="278"/>
      <c r="J98" s="278"/>
      <c r="K98" s="278"/>
      <c r="L98" s="279"/>
      <c r="M98" s="301" t="s">
        <v>13</v>
      </c>
      <c r="N98" s="302"/>
    </row>
    <row r="99" spans="1:14" ht="16.5" thickBot="1">
      <c r="A99" s="274"/>
      <c r="B99" s="257"/>
      <c r="C99" s="282"/>
      <c r="D99" s="283"/>
      <c r="E99" s="282"/>
      <c r="F99" s="283"/>
      <c r="G99" s="152" t="s">
        <v>3</v>
      </c>
      <c r="H99" s="153"/>
      <c r="I99" s="154" t="s">
        <v>4</v>
      </c>
      <c r="J99" s="153"/>
      <c r="K99" s="154" t="s">
        <v>5</v>
      </c>
      <c r="L99" s="155"/>
      <c r="M99" s="303"/>
      <c r="N99" s="304"/>
    </row>
    <row r="100" spans="1:14" ht="15.75">
      <c r="A100" s="275"/>
      <c r="B100" s="21"/>
      <c r="C100" s="136" t="s">
        <v>6</v>
      </c>
      <c r="D100" s="136" t="s">
        <v>7</v>
      </c>
      <c r="E100" s="136" t="s">
        <v>6</v>
      </c>
      <c r="F100" s="137" t="s">
        <v>7</v>
      </c>
      <c r="G100" s="138" t="s">
        <v>6</v>
      </c>
      <c r="H100" s="136" t="s">
        <v>7</v>
      </c>
      <c r="I100" s="136" t="s">
        <v>6</v>
      </c>
      <c r="J100" s="136" t="s">
        <v>7</v>
      </c>
      <c r="K100" s="136" t="s">
        <v>6</v>
      </c>
      <c r="L100" s="136" t="s">
        <v>7</v>
      </c>
      <c r="M100" s="104" t="s">
        <v>6</v>
      </c>
      <c r="N100" s="105" t="s">
        <v>7</v>
      </c>
    </row>
    <row r="101" spans="1:14" ht="16.5" thickBot="1">
      <c r="A101" s="275"/>
      <c r="B101" s="18" t="s">
        <v>8</v>
      </c>
      <c r="C101" s="6">
        <v>51</v>
      </c>
      <c r="D101" s="6">
        <v>3968500</v>
      </c>
      <c r="E101" s="6">
        <v>17</v>
      </c>
      <c r="F101" s="20">
        <v>1226500</v>
      </c>
      <c r="G101" s="159">
        <v>14</v>
      </c>
      <c r="H101" s="35">
        <v>226500</v>
      </c>
      <c r="I101" s="160">
        <v>3</v>
      </c>
      <c r="J101" s="35">
        <v>1000000</v>
      </c>
      <c r="K101" s="6"/>
      <c r="L101" s="6"/>
      <c r="M101" s="6">
        <v>17</v>
      </c>
      <c r="N101" s="7">
        <v>1226500</v>
      </c>
    </row>
    <row r="102" spans="1:14" ht="15.75">
      <c r="A102" s="275"/>
      <c r="B102" s="18" t="s">
        <v>9</v>
      </c>
      <c r="C102" s="6"/>
      <c r="D102" s="6"/>
      <c r="E102" s="6"/>
      <c r="F102" s="20"/>
      <c r="G102" s="19"/>
      <c r="H102" s="6"/>
      <c r="I102" s="6"/>
      <c r="J102" s="6"/>
      <c r="K102" s="6"/>
      <c r="L102" s="6"/>
      <c r="M102" s="6"/>
      <c r="N102" s="7"/>
    </row>
    <row r="103" spans="1:14" ht="16.5" thickBot="1">
      <c r="A103" s="275"/>
      <c r="B103" s="18" t="s">
        <v>10</v>
      </c>
      <c r="C103" s="6">
        <v>26</v>
      </c>
      <c r="D103" s="6">
        <v>180487.03</v>
      </c>
      <c r="E103" s="6">
        <v>24</v>
      </c>
      <c r="F103" s="20">
        <v>163803.93</v>
      </c>
      <c r="G103" s="134"/>
      <c r="H103" s="10"/>
      <c r="I103" s="10"/>
      <c r="J103" s="10"/>
      <c r="K103" s="10"/>
      <c r="L103" s="10"/>
      <c r="M103" s="10"/>
      <c r="N103" s="11"/>
    </row>
    <row r="104" spans="1:14" ht="16.5" thickBot="1">
      <c r="A104" s="275"/>
      <c r="B104" s="70" t="s">
        <v>11</v>
      </c>
      <c r="C104" s="71">
        <v>12</v>
      </c>
      <c r="D104" s="71">
        <v>22044.62</v>
      </c>
      <c r="E104" s="71">
        <v>12</v>
      </c>
      <c r="F104" s="72">
        <v>20990.93</v>
      </c>
      <c r="G104" s="135"/>
      <c r="H104" s="135"/>
      <c r="I104" s="135"/>
      <c r="J104" s="135"/>
      <c r="K104" s="135"/>
      <c r="L104" s="135"/>
      <c r="M104" s="135"/>
      <c r="N104" s="135"/>
    </row>
    <row r="105" spans="1:14" ht="16.5" thickBot="1">
      <c r="A105" s="276"/>
      <c r="B105" s="76" t="s">
        <v>12</v>
      </c>
      <c r="C105" s="74">
        <f>SUM(C101:C104)</f>
        <v>89</v>
      </c>
      <c r="D105" s="74">
        <f>SUM(D101:D104)</f>
        <v>4171031.65</v>
      </c>
      <c r="E105" s="74">
        <f>SUM(E101:E104)</f>
        <v>53</v>
      </c>
      <c r="F105" s="75">
        <f>SUM(F101:F104)</f>
        <v>1411294.8599999999</v>
      </c>
      <c r="G105" s="135"/>
      <c r="H105" s="135"/>
      <c r="I105" s="135"/>
      <c r="J105" s="135"/>
      <c r="K105" s="135"/>
      <c r="L105" s="135"/>
      <c r="M105" s="135"/>
      <c r="N105" s="135"/>
    </row>
    <row r="106" spans="1:14" ht="13.5" thickBot="1">
      <c r="A106" s="69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</row>
    <row r="107" spans="1:14" ht="16.5" customHeight="1">
      <c r="A107" s="315" t="s">
        <v>14</v>
      </c>
      <c r="B107" s="322" t="s">
        <v>0</v>
      </c>
      <c r="C107" s="237" t="s">
        <v>1</v>
      </c>
      <c r="D107" s="238"/>
      <c r="E107" s="237" t="s">
        <v>2</v>
      </c>
      <c r="F107" s="238"/>
      <c r="G107" s="298" t="s">
        <v>2</v>
      </c>
      <c r="H107" s="299"/>
      <c r="I107" s="299"/>
      <c r="J107" s="299"/>
      <c r="K107" s="299"/>
      <c r="L107" s="300"/>
      <c r="M107" s="245" t="s">
        <v>13</v>
      </c>
      <c r="N107" s="246"/>
    </row>
    <row r="108" spans="1:14" ht="16.5" thickBot="1">
      <c r="A108" s="316"/>
      <c r="B108" s="323"/>
      <c r="C108" s="239"/>
      <c r="D108" s="240"/>
      <c r="E108" s="239"/>
      <c r="F108" s="240"/>
      <c r="G108" s="161" t="s">
        <v>3</v>
      </c>
      <c r="H108" s="162"/>
      <c r="I108" s="163" t="s">
        <v>4</v>
      </c>
      <c r="J108" s="162"/>
      <c r="K108" s="163" t="s">
        <v>5</v>
      </c>
      <c r="L108" s="164"/>
      <c r="M108" s="247"/>
      <c r="N108" s="248"/>
    </row>
    <row r="109" spans="1:14" ht="15.75">
      <c r="A109" s="316"/>
      <c r="B109" s="15"/>
      <c r="C109" s="165" t="s">
        <v>6</v>
      </c>
      <c r="D109" s="165" t="s">
        <v>7</v>
      </c>
      <c r="E109" s="165" t="s">
        <v>6</v>
      </c>
      <c r="F109" s="166" t="s">
        <v>7</v>
      </c>
      <c r="G109" s="167" t="s">
        <v>6</v>
      </c>
      <c r="H109" s="165" t="s">
        <v>7</v>
      </c>
      <c r="I109" s="165" t="s">
        <v>6</v>
      </c>
      <c r="J109" s="165" t="s">
        <v>7</v>
      </c>
      <c r="K109" s="165" t="s">
        <v>6</v>
      </c>
      <c r="L109" s="165" t="s">
        <v>7</v>
      </c>
      <c r="M109" s="107" t="s">
        <v>6</v>
      </c>
      <c r="N109" s="108" t="s">
        <v>7</v>
      </c>
    </row>
    <row r="110" spans="1:14" ht="15.75">
      <c r="A110" s="316"/>
      <c r="B110" s="26" t="s">
        <v>8</v>
      </c>
      <c r="C110" s="168">
        <v>220</v>
      </c>
      <c r="D110" s="168">
        <v>13291000</v>
      </c>
      <c r="E110" s="168">
        <v>9</v>
      </c>
      <c r="F110" s="169">
        <v>549000</v>
      </c>
      <c r="G110" s="170">
        <v>8</v>
      </c>
      <c r="H110" s="168">
        <v>349000</v>
      </c>
      <c r="I110" s="168">
        <v>1</v>
      </c>
      <c r="J110" s="168">
        <v>200000</v>
      </c>
      <c r="K110" s="168"/>
      <c r="L110" s="168"/>
      <c r="M110" s="168">
        <v>9</v>
      </c>
      <c r="N110" s="171">
        <v>549000</v>
      </c>
    </row>
    <row r="111" spans="1:14" ht="15.75">
      <c r="A111" s="316"/>
      <c r="B111" s="27" t="s">
        <v>9</v>
      </c>
      <c r="C111" s="172">
        <v>2</v>
      </c>
      <c r="D111" s="172">
        <v>550000</v>
      </c>
      <c r="E111" s="172"/>
      <c r="F111" s="173"/>
      <c r="G111" s="170"/>
      <c r="H111" s="168"/>
      <c r="I111" s="168"/>
      <c r="J111" s="168"/>
      <c r="K111" s="168"/>
      <c r="L111" s="168"/>
      <c r="M111" s="168"/>
      <c r="N111" s="171"/>
    </row>
    <row r="112" spans="1:14" ht="16.5" thickBot="1">
      <c r="A112" s="316"/>
      <c r="B112" s="26" t="s">
        <v>10</v>
      </c>
      <c r="C112" s="174">
        <v>1</v>
      </c>
      <c r="D112" s="174">
        <v>7520.04</v>
      </c>
      <c r="E112" s="174">
        <v>18</v>
      </c>
      <c r="F112" s="174">
        <v>128540.19</v>
      </c>
      <c r="G112" s="175"/>
      <c r="H112" s="119"/>
      <c r="I112" s="119"/>
      <c r="J112" s="119"/>
      <c r="K112" s="119"/>
      <c r="L112" s="119"/>
      <c r="M112" s="119"/>
      <c r="N112" s="120"/>
    </row>
    <row r="113" spans="1:14" ht="16.5" thickBot="1">
      <c r="A113" s="316"/>
      <c r="B113" s="78" t="s">
        <v>11</v>
      </c>
      <c r="C113" s="176">
        <v>2</v>
      </c>
      <c r="D113" s="176">
        <v>1547.84</v>
      </c>
      <c r="E113" s="176">
        <v>50</v>
      </c>
      <c r="F113" s="177">
        <v>32859.47</v>
      </c>
      <c r="G113" s="125"/>
      <c r="H113" s="125"/>
      <c r="I113" s="125"/>
      <c r="J113" s="125"/>
      <c r="K113" s="125"/>
      <c r="L113" s="125"/>
      <c r="M113" s="125"/>
      <c r="N113" s="125"/>
    </row>
    <row r="114" spans="1:14" ht="16.5" thickBot="1">
      <c r="A114" s="317"/>
      <c r="B114" s="79" t="s">
        <v>12</v>
      </c>
      <c r="C114" s="178">
        <f>SUM(C110:C113)</f>
        <v>225</v>
      </c>
      <c r="D114" s="178">
        <f>SUM(D110:D113)</f>
        <v>13850067.879999999</v>
      </c>
      <c r="E114" s="178">
        <f>SUM(E110:E113)</f>
        <v>77</v>
      </c>
      <c r="F114" s="179">
        <f>SUM(F110:F113)</f>
        <v>710399.6599999999</v>
      </c>
      <c r="G114" s="125"/>
      <c r="H114" s="125"/>
      <c r="I114" s="125"/>
      <c r="J114" s="125"/>
      <c r="K114" s="125"/>
      <c r="L114" s="125"/>
      <c r="M114" s="125"/>
      <c r="N114" s="125"/>
    </row>
    <row r="115" spans="1:14" ht="13.5" thickBot="1">
      <c r="A115" s="69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</row>
    <row r="116" spans="1:14" ht="16.5" customHeight="1">
      <c r="A116" s="252" t="s">
        <v>16</v>
      </c>
      <c r="B116" s="322" t="s">
        <v>0</v>
      </c>
      <c r="C116" s="237" t="s">
        <v>1</v>
      </c>
      <c r="D116" s="238"/>
      <c r="E116" s="237" t="s">
        <v>2</v>
      </c>
      <c r="F116" s="238"/>
      <c r="G116" s="288" t="s">
        <v>2</v>
      </c>
      <c r="H116" s="289"/>
      <c r="I116" s="289"/>
      <c r="J116" s="289"/>
      <c r="K116" s="289"/>
      <c r="L116" s="290"/>
      <c r="M116" s="245" t="s">
        <v>13</v>
      </c>
      <c r="N116" s="246"/>
    </row>
    <row r="117" spans="1:14" ht="16.5" thickBot="1">
      <c r="A117" s="253"/>
      <c r="B117" s="323"/>
      <c r="C117" s="239"/>
      <c r="D117" s="240"/>
      <c r="E117" s="239"/>
      <c r="F117" s="240"/>
      <c r="G117" s="180" t="s">
        <v>3</v>
      </c>
      <c r="H117" s="181"/>
      <c r="I117" s="182" t="s">
        <v>4</v>
      </c>
      <c r="J117" s="181"/>
      <c r="K117" s="182" t="s">
        <v>5</v>
      </c>
      <c r="L117" s="183"/>
      <c r="M117" s="291"/>
      <c r="N117" s="292"/>
    </row>
    <row r="118" spans="1:14" ht="15.75">
      <c r="A118" s="253"/>
      <c r="B118" s="16"/>
      <c r="C118" s="184" t="s">
        <v>6</v>
      </c>
      <c r="D118" s="184" t="s">
        <v>7</v>
      </c>
      <c r="E118" s="184" t="s">
        <v>6</v>
      </c>
      <c r="F118" s="185" t="s">
        <v>7</v>
      </c>
      <c r="G118" s="186" t="s">
        <v>6</v>
      </c>
      <c r="H118" s="184" t="s">
        <v>7</v>
      </c>
      <c r="I118" s="184" t="s">
        <v>6</v>
      </c>
      <c r="J118" s="184" t="s">
        <v>7</v>
      </c>
      <c r="K118" s="184" t="s">
        <v>6</v>
      </c>
      <c r="L118" s="184" t="s">
        <v>7</v>
      </c>
      <c r="M118" s="187" t="s">
        <v>6</v>
      </c>
      <c r="N118" s="188" t="s">
        <v>7</v>
      </c>
    </row>
    <row r="119" spans="1:14" ht="15.75">
      <c r="A119" s="253"/>
      <c r="B119" s="8" t="s">
        <v>8</v>
      </c>
      <c r="C119" s="189"/>
      <c r="D119" s="189"/>
      <c r="E119" s="189"/>
      <c r="F119" s="190"/>
      <c r="G119" s="191"/>
      <c r="H119" s="192"/>
      <c r="I119" s="192"/>
      <c r="J119" s="192"/>
      <c r="K119" s="192"/>
      <c r="L119" s="192"/>
      <c r="M119" s="192"/>
      <c r="N119" s="193"/>
    </row>
    <row r="120" spans="1:14" ht="15.75">
      <c r="A120" s="253"/>
      <c r="B120" s="9" t="s">
        <v>9</v>
      </c>
      <c r="C120" s="168"/>
      <c r="D120" s="168"/>
      <c r="E120" s="168"/>
      <c r="F120" s="171"/>
      <c r="G120" s="191"/>
      <c r="H120" s="192"/>
      <c r="I120" s="192"/>
      <c r="J120" s="192"/>
      <c r="K120" s="192"/>
      <c r="L120" s="192"/>
      <c r="M120" s="192"/>
      <c r="N120" s="193"/>
    </row>
    <row r="121" spans="1:14" ht="16.5" thickBot="1">
      <c r="A121" s="253"/>
      <c r="B121" s="9" t="s">
        <v>10</v>
      </c>
      <c r="C121" s="6">
        <v>45</v>
      </c>
      <c r="D121" s="194">
        <v>276179.29</v>
      </c>
      <c r="E121" s="194">
        <v>44</v>
      </c>
      <c r="F121" s="195">
        <v>271228.48</v>
      </c>
      <c r="G121" s="196"/>
      <c r="H121" s="197"/>
      <c r="I121" s="197"/>
      <c r="J121" s="197"/>
      <c r="K121" s="197"/>
      <c r="L121" s="197"/>
      <c r="M121" s="197"/>
      <c r="N121" s="198"/>
    </row>
    <row r="122" spans="1:14" ht="16.5" thickBot="1">
      <c r="A122" s="253"/>
      <c r="B122" s="80" t="s">
        <v>11</v>
      </c>
      <c r="C122" s="199">
        <v>46</v>
      </c>
      <c r="D122" s="199">
        <v>44621.91</v>
      </c>
      <c r="E122" s="199">
        <v>40</v>
      </c>
      <c r="F122" s="200">
        <v>40390.05</v>
      </c>
      <c r="G122" s="125"/>
      <c r="H122" s="125"/>
      <c r="I122" s="125"/>
      <c r="J122" s="125"/>
      <c r="K122" s="125"/>
      <c r="L122" s="125"/>
      <c r="M122" s="125"/>
      <c r="N122" s="125"/>
    </row>
    <row r="123" spans="1:14" ht="16.5" thickBot="1">
      <c r="A123" s="254"/>
      <c r="B123" s="79" t="s">
        <v>12</v>
      </c>
      <c r="C123" s="178">
        <f>SUM(C119:C122)</f>
        <v>91</v>
      </c>
      <c r="D123" s="178">
        <f>SUM(D119:D122)</f>
        <v>320801.19999999995</v>
      </c>
      <c r="E123" s="178">
        <f>SUM(E119:E122)</f>
        <v>84</v>
      </c>
      <c r="F123" s="179">
        <f>SUM(F119:F122)</f>
        <v>311618.52999999997</v>
      </c>
      <c r="G123" s="125"/>
      <c r="H123" s="125"/>
      <c r="I123" s="125"/>
      <c r="J123" s="125"/>
      <c r="K123" s="125"/>
      <c r="L123" s="125"/>
      <c r="M123" s="125"/>
      <c r="N123" s="125"/>
    </row>
    <row r="124" spans="1:14" ht="13.5" thickBot="1">
      <c r="A124" s="69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</row>
    <row r="125" spans="1:14" s="1" customFormat="1" ht="15.75">
      <c r="A125" s="252" t="s">
        <v>31</v>
      </c>
      <c r="B125" s="255" t="s">
        <v>0</v>
      </c>
      <c r="C125" s="226" t="s">
        <v>1</v>
      </c>
      <c r="D125" s="258"/>
      <c r="E125" s="226" t="s">
        <v>2</v>
      </c>
      <c r="F125" s="258"/>
      <c r="G125" s="226" t="s">
        <v>2</v>
      </c>
      <c r="H125" s="222"/>
      <c r="I125" s="222"/>
      <c r="J125" s="222"/>
      <c r="K125" s="222"/>
      <c r="L125" s="258"/>
      <c r="M125" s="231" t="s">
        <v>13</v>
      </c>
      <c r="N125" s="228"/>
    </row>
    <row r="126" spans="1:14" s="1" customFormat="1" ht="16.5" thickBot="1">
      <c r="A126" s="253"/>
      <c r="B126" s="256"/>
      <c r="C126" s="259"/>
      <c r="D126" s="260"/>
      <c r="E126" s="259"/>
      <c r="F126" s="260"/>
      <c r="G126" s="233" t="s">
        <v>3</v>
      </c>
      <c r="H126" s="234"/>
      <c r="I126" s="235" t="s">
        <v>4</v>
      </c>
      <c r="J126" s="234"/>
      <c r="K126" s="235" t="s">
        <v>5</v>
      </c>
      <c r="L126" s="236"/>
      <c r="M126" s="232"/>
      <c r="N126" s="230"/>
    </row>
    <row r="127" spans="1:14" s="1" customFormat="1" ht="16.5" thickBot="1">
      <c r="A127" s="253"/>
      <c r="B127" s="257"/>
      <c r="C127" s="201" t="s">
        <v>6</v>
      </c>
      <c r="D127" s="136" t="s">
        <v>7</v>
      </c>
      <c r="E127" s="136" t="s">
        <v>6</v>
      </c>
      <c r="F127" s="137" t="s">
        <v>7</v>
      </c>
      <c r="G127" s="138" t="s">
        <v>6</v>
      </c>
      <c r="H127" s="136" t="s">
        <v>7</v>
      </c>
      <c r="I127" s="136" t="s">
        <v>6</v>
      </c>
      <c r="J127" s="136" t="s">
        <v>7</v>
      </c>
      <c r="K127" s="136" t="s">
        <v>6</v>
      </c>
      <c r="L127" s="136" t="s">
        <v>7</v>
      </c>
      <c r="M127" s="104" t="s">
        <v>6</v>
      </c>
      <c r="N127" s="105" t="s">
        <v>7</v>
      </c>
    </row>
    <row r="128" spans="1:14" s="1" customFormat="1" ht="15.75">
      <c r="A128" s="253"/>
      <c r="B128" s="56" t="s">
        <v>8</v>
      </c>
      <c r="C128" s="6">
        <v>48</v>
      </c>
      <c r="D128" s="202">
        <v>10690000</v>
      </c>
      <c r="E128" s="6">
        <v>0</v>
      </c>
      <c r="F128" s="20">
        <v>0</v>
      </c>
      <c r="G128" s="19"/>
      <c r="H128" s="6"/>
      <c r="I128" s="6"/>
      <c r="J128" s="6"/>
      <c r="K128" s="6"/>
      <c r="L128" s="6"/>
      <c r="M128" s="6"/>
      <c r="N128" s="7"/>
    </row>
    <row r="129" spans="1:14" s="1" customFormat="1" ht="15.75">
      <c r="A129" s="253"/>
      <c r="B129" s="32" t="s">
        <v>9</v>
      </c>
      <c r="C129" s="6">
        <v>2</v>
      </c>
      <c r="D129" s="202">
        <v>1900000</v>
      </c>
      <c r="E129" s="6">
        <v>0</v>
      </c>
      <c r="F129" s="20">
        <v>0</v>
      </c>
      <c r="G129" s="19"/>
      <c r="H129" s="6"/>
      <c r="I129" s="6"/>
      <c r="J129" s="6"/>
      <c r="K129" s="6"/>
      <c r="L129" s="6"/>
      <c r="M129" s="6"/>
      <c r="N129" s="7"/>
    </row>
    <row r="130" spans="1:14" s="1" customFormat="1" ht="16.5" thickBot="1">
      <c r="A130" s="253"/>
      <c r="B130" s="32" t="s">
        <v>32</v>
      </c>
      <c r="C130" s="6">
        <v>18</v>
      </c>
      <c r="D130" s="202">
        <v>106491.5</v>
      </c>
      <c r="E130" s="6">
        <v>11</v>
      </c>
      <c r="F130" s="203">
        <v>64578.36</v>
      </c>
      <c r="G130" s="134"/>
      <c r="H130" s="10"/>
      <c r="I130" s="10"/>
      <c r="J130" s="10"/>
      <c r="K130" s="10"/>
      <c r="L130" s="10"/>
      <c r="M130" s="10"/>
      <c r="N130" s="11"/>
    </row>
    <row r="131" spans="1:14" s="1" customFormat="1" ht="16.5" thickBot="1">
      <c r="A131" s="253"/>
      <c r="B131" s="77" t="s">
        <v>33</v>
      </c>
      <c r="C131" s="71">
        <v>44</v>
      </c>
      <c r="D131" s="204">
        <v>35273.21</v>
      </c>
      <c r="E131" s="71">
        <v>21</v>
      </c>
      <c r="F131" s="205">
        <v>18433.33</v>
      </c>
      <c r="G131" s="135"/>
      <c r="H131" s="135"/>
      <c r="I131" s="135"/>
      <c r="J131" s="135"/>
      <c r="K131" s="135"/>
      <c r="L131" s="135"/>
      <c r="M131" s="135"/>
      <c r="N131" s="135"/>
    </row>
    <row r="132" spans="1:14" s="1" customFormat="1" ht="16.5" thickBot="1">
      <c r="A132" s="254"/>
      <c r="B132" s="76" t="s">
        <v>12</v>
      </c>
      <c r="C132" s="74">
        <f>SUM(C128:C131)</f>
        <v>112</v>
      </c>
      <c r="D132" s="206">
        <f>SUM(D128:D131)</f>
        <v>12731764.71</v>
      </c>
      <c r="E132" s="74">
        <f>SUM(E128:E131)</f>
        <v>32</v>
      </c>
      <c r="F132" s="207">
        <f>SUM(F128:F131)</f>
        <v>83011.69</v>
      </c>
      <c r="G132" s="135"/>
      <c r="H132" s="135"/>
      <c r="I132" s="135"/>
      <c r="J132" s="135"/>
      <c r="K132" s="135"/>
      <c r="L132" s="135"/>
      <c r="M132" s="135"/>
      <c r="N132" s="135"/>
    </row>
    <row r="133" ht="13.5" thickBot="1"/>
    <row r="134" spans="1:14" ht="15.75">
      <c r="A134" s="252" t="s">
        <v>34</v>
      </c>
      <c r="B134" s="264" t="s">
        <v>0</v>
      </c>
      <c r="C134" s="266" t="s">
        <v>1</v>
      </c>
      <c r="D134" s="267"/>
      <c r="E134" s="266" t="s">
        <v>2</v>
      </c>
      <c r="F134" s="267"/>
      <c r="G134" s="266" t="s">
        <v>2</v>
      </c>
      <c r="H134" s="305"/>
      <c r="I134" s="305"/>
      <c r="J134" s="305"/>
      <c r="K134" s="305"/>
      <c r="L134" s="267"/>
      <c r="M134" s="208" t="s">
        <v>13</v>
      </c>
      <c r="N134" s="209"/>
    </row>
    <row r="135" spans="1:14" ht="16.5" thickBot="1">
      <c r="A135" s="253"/>
      <c r="B135" s="265"/>
      <c r="C135" s="268"/>
      <c r="D135" s="269"/>
      <c r="E135" s="268"/>
      <c r="F135" s="269"/>
      <c r="G135" s="212" t="s">
        <v>3</v>
      </c>
      <c r="H135" s="213"/>
      <c r="I135" s="214" t="s">
        <v>4</v>
      </c>
      <c r="J135" s="213"/>
      <c r="K135" s="214" t="s">
        <v>5</v>
      </c>
      <c r="L135" s="215"/>
      <c r="M135" s="210"/>
      <c r="N135" s="211"/>
    </row>
    <row r="136" spans="1:14" ht="15.75">
      <c r="A136" s="253"/>
      <c r="B136" s="221"/>
      <c r="C136" s="136" t="s">
        <v>6</v>
      </c>
      <c r="D136" s="136" t="s">
        <v>7</v>
      </c>
      <c r="E136" s="136" t="s">
        <v>6</v>
      </c>
      <c r="F136" s="137" t="s">
        <v>7</v>
      </c>
      <c r="G136" s="138" t="s">
        <v>6</v>
      </c>
      <c r="H136" s="136" t="s">
        <v>7</v>
      </c>
      <c r="I136" s="136" t="s">
        <v>6</v>
      </c>
      <c r="J136" s="136" t="s">
        <v>7</v>
      </c>
      <c r="K136" s="136" t="s">
        <v>6</v>
      </c>
      <c r="L136" s="136" t="s">
        <v>7</v>
      </c>
      <c r="M136" s="104" t="s">
        <v>6</v>
      </c>
      <c r="N136" s="105" t="s">
        <v>7</v>
      </c>
    </row>
    <row r="137" spans="1:14" ht="15.75">
      <c r="A137" s="253"/>
      <c r="B137" s="18" t="s">
        <v>8</v>
      </c>
      <c r="C137" s="6"/>
      <c r="D137" s="6"/>
      <c r="E137" s="6"/>
      <c r="F137" s="20"/>
      <c r="G137" s="19"/>
      <c r="H137" s="6"/>
      <c r="I137" s="6"/>
      <c r="J137" s="6"/>
      <c r="K137" s="6"/>
      <c r="L137" s="6"/>
      <c r="M137" s="6"/>
      <c r="N137" s="7"/>
    </row>
    <row r="138" spans="1:14" ht="15.75">
      <c r="A138" s="253"/>
      <c r="B138" s="18" t="s">
        <v>9</v>
      </c>
      <c r="C138" s="6"/>
      <c r="D138" s="6"/>
      <c r="E138" s="6"/>
      <c r="F138" s="20"/>
      <c r="G138" s="19"/>
      <c r="H138" s="6"/>
      <c r="I138" s="6"/>
      <c r="J138" s="6"/>
      <c r="K138" s="6"/>
      <c r="L138" s="6"/>
      <c r="M138" s="6"/>
      <c r="N138" s="7"/>
    </row>
    <row r="139" spans="1:14" ht="16.5" thickBot="1">
      <c r="A139" s="253"/>
      <c r="B139" s="18" t="s">
        <v>10</v>
      </c>
      <c r="C139" s="6">
        <v>4</v>
      </c>
      <c r="D139" s="20">
        <v>31094.84</v>
      </c>
      <c r="E139" s="6">
        <v>2</v>
      </c>
      <c r="F139" s="6">
        <v>15581.47</v>
      </c>
      <c r="G139" s="134"/>
      <c r="H139" s="10"/>
      <c r="I139" s="10"/>
      <c r="J139" s="10"/>
      <c r="K139" s="10"/>
      <c r="L139" s="10"/>
      <c r="M139" s="10"/>
      <c r="N139" s="11"/>
    </row>
    <row r="140" spans="1:14" ht="16.5" thickBot="1">
      <c r="A140" s="253"/>
      <c r="B140" s="70" t="s">
        <v>11</v>
      </c>
      <c r="C140" s="71">
        <v>52</v>
      </c>
      <c r="D140" s="139">
        <v>30550.93</v>
      </c>
      <c r="E140" s="71">
        <v>10</v>
      </c>
      <c r="F140" s="71">
        <v>7297.61</v>
      </c>
      <c r="G140" s="135"/>
      <c r="H140" s="135"/>
      <c r="I140" s="135"/>
      <c r="J140" s="135"/>
      <c r="K140" s="135"/>
      <c r="L140" s="135"/>
      <c r="M140" s="135"/>
      <c r="N140" s="135"/>
    </row>
    <row r="141" spans="1:14" ht="16.5" thickBot="1">
      <c r="A141" s="254"/>
      <c r="B141" s="76" t="s">
        <v>12</v>
      </c>
      <c r="C141" s="74">
        <f>SUM(C139:C140)</f>
        <v>56</v>
      </c>
      <c r="D141" s="74">
        <f>SUM(D139:D140)</f>
        <v>61645.770000000004</v>
      </c>
      <c r="E141" s="74">
        <f>SUM(E139:E140)</f>
        <v>12</v>
      </c>
      <c r="F141" s="75">
        <f>SUM(F139:F140)</f>
        <v>22879.079999999998</v>
      </c>
      <c r="G141" s="135"/>
      <c r="H141" s="135"/>
      <c r="I141" s="135"/>
      <c r="J141" s="135"/>
      <c r="K141" s="135"/>
      <c r="L141" s="135"/>
      <c r="M141" s="135"/>
      <c r="N141" s="135"/>
    </row>
  </sheetData>
  <sheetProtection/>
  <mergeCells count="97">
    <mergeCell ref="B107:B108"/>
    <mergeCell ref="B116:B117"/>
    <mergeCell ref="B7:B8"/>
    <mergeCell ref="B20:B21"/>
    <mergeCell ref="B35:B36"/>
    <mergeCell ref="B44:B45"/>
    <mergeCell ref="A44:A50"/>
    <mergeCell ref="G44:L44"/>
    <mergeCell ref="B80:B81"/>
    <mergeCell ref="B98:B99"/>
    <mergeCell ref="C7:D8"/>
    <mergeCell ref="G22:H22"/>
    <mergeCell ref="G23:H23"/>
    <mergeCell ref="E21:F21"/>
    <mergeCell ref="G7:L7"/>
    <mergeCell ref="A35:A42"/>
    <mergeCell ref="C35:D36"/>
    <mergeCell ref="E35:F36"/>
    <mergeCell ref="C20:D20"/>
    <mergeCell ref="E24:F24"/>
    <mergeCell ref="M71:N72"/>
    <mergeCell ref="G134:L134"/>
    <mergeCell ref="M44:N45"/>
    <mergeCell ref="E7:F8"/>
    <mergeCell ref="M35:N36"/>
    <mergeCell ref="G24:H24"/>
    <mergeCell ref="G35:L35"/>
    <mergeCell ref="E62:F63"/>
    <mergeCell ref="E20:H20"/>
    <mergeCell ref="E22:F22"/>
    <mergeCell ref="E23:F23"/>
    <mergeCell ref="G21:H21"/>
    <mergeCell ref="A116:A123"/>
    <mergeCell ref="G116:L116"/>
    <mergeCell ref="M116:N117"/>
    <mergeCell ref="A80:A87"/>
    <mergeCell ref="G80:L80"/>
    <mergeCell ref="G107:L107"/>
    <mergeCell ref="M80:N81"/>
    <mergeCell ref="M98:N99"/>
    <mergeCell ref="A107:A114"/>
    <mergeCell ref="C107:D108"/>
    <mergeCell ref="A62:A69"/>
    <mergeCell ref="G62:L62"/>
    <mergeCell ref="E71:F72"/>
    <mergeCell ref="B71:B72"/>
    <mergeCell ref="C62:D63"/>
    <mergeCell ref="C116:D117"/>
    <mergeCell ref="E116:F117"/>
    <mergeCell ref="C80:D81"/>
    <mergeCell ref="E80:F81"/>
    <mergeCell ref="C98:D99"/>
    <mergeCell ref="A98:A105"/>
    <mergeCell ref="G98:L98"/>
    <mergeCell ref="E98:F99"/>
    <mergeCell ref="A71:A78"/>
    <mergeCell ref="G71:L71"/>
    <mergeCell ref="C71:D72"/>
    <mergeCell ref="K90:L90"/>
    <mergeCell ref="B2:I2"/>
    <mergeCell ref="G125:L125"/>
    <mergeCell ref="A134:A141"/>
    <mergeCell ref="B134:B136"/>
    <mergeCell ref="C134:D135"/>
    <mergeCell ref="E134:F135"/>
    <mergeCell ref="A53:A60"/>
    <mergeCell ref="G53:L53"/>
    <mergeCell ref="B53:B54"/>
    <mergeCell ref="B62:B63"/>
    <mergeCell ref="A125:A132"/>
    <mergeCell ref="B125:B127"/>
    <mergeCell ref="C125:D126"/>
    <mergeCell ref="E125:F126"/>
    <mergeCell ref="E107:F108"/>
    <mergeCell ref="C44:D45"/>
    <mergeCell ref="E44:F45"/>
    <mergeCell ref="M107:N108"/>
    <mergeCell ref="G90:H90"/>
    <mergeCell ref="I90:J90"/>
    <mergeCell ref="C53:D54"/>
    <mergeCell ref="E53:F54"/>
    <mergeCell ref="M53:N54"/>
    <mergeCell ref="M62:N63"/>
    <mergeCell ref="G89:L89"/>
    <mergeCell ref="M89:N90"/>
    <mergeCell ref="M125:N126"/>
    <mergeCell ref="G126:H126"/>
    <mergeCell ref="I126:J126"/>
    <mergeCell ref="K126:L126"/>
    <mergeCell ref="A89:A96"/>
    <mergeCell ref="B89:B91"/>
    <mergeCell ref="C89:D90"/>
    <mergeCell ref="E89:F90"/>
    <mergeCell ref="M134:N135"/>
    <mergeCell ref="G135:H135"/>
    <mergeCell ref="I135:J135"/>
    <mergeCell ref="K135:L135"/>
  </mergeCells>
  <printOptions/>
  <pageMargins left="0.15748031496062992" right="0.15748031496062992" top="0.5905511811023623" bottom="0.7874015748031497" header="0.15748031496062992" footer="0.5118110236220472"/>
  <pageSetup horizontalDpi="600" verticalDpi="600" orientation="landscape" paperSize="9" scale="73" r:id="rId1"/>
  <rowBreaks count="5" manualBreakCount="5">
    <brk id="43" max="13" man="1"/>
    <brk id="69" max="13" man="1"/>
    <brk id="105" max="13" man="1"/>
    <brk id="132" max="13" man="1"/>
    <brk id="1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kojic</dc:creator>
  <cp:keywords/>
  <dc:description/>
  <cp:lastModifiedBy>jelena kojic</cp:lastModifiedBy>
  <cp:lastPrinted>2009-03-25T10:47:51Z</cp:lastPrinted>
  <dcterms:created xsi:type="dcterms:W3CDTF">2009-03-18T11:31:19Z</dcterms:created>
  <dcterms:modified xsi:type="dcterms:W3CDTF">2009-03-25T11:00:29Z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